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5635" windowHeight="105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O80" i="1" l="1"/>
  <c r="O79" i="1"/>
  <c r="O78" i="1"/>
  <c r="O77" i="1"/>
  <c r="O76" i="1"/>
  <c r="O74" i="1" s="1"/>
  <c r="O73" i="1" s="1"/>
  <c r="O75" i="1"/>
  <c r="O72" i="1"/>
  <c r="O70" i="1" s="1"/>
  <c r="O71" i="1"/>
  <c r="O69" i="1"/>
  <c r="O68" i="1"/>
  <c r="O67" i="1"/>
  <c r="O66" i="1"/>
  <c r="O65" i="1"/>
  <c r="O64" i="1" s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48" i="1"/>
  <c r="O47" i="1"/>
  <c r="O46" i="1"/>
  <c r="O45" i="1"/>
  <c r="O44" i="1"/>
  <c r="O43" i="1"/>
  <c r="O42" i="1"/>
  <c r="O41" i="1" s="1"/>
  <c r="O40" i="1"/>
  <c r="O39" i="1"/>
  <c r="O37" i="1"/>
  <c r="O36" i="1"/>
  <c r="O35" i="1"/>
  <c r="O33" i="1"/>
  <c r="O32" i="1"/>
  <c r="O31" i="1"/>
  <c r="O30" i="1"/>
  <c r="O29" i="1"/>
  <c r="O27" i="1" s="1"/>
  <c r="O26" i="1" s="1"/>
  <c r="O28" i="1"/>
  <c r="O25" i="1"/>
  <c r="O24" i="1"/>
  <c r="O22" i="1"/>
  <c r="O21" i="1"/>
  <c r="O19" i="1"/>
  <c r="O18" i="1"/>
  <c r="O16" i="1"/>
  <c r="O15" i="1"/>
  <c r="O13" i="1"/>
  <c r="O12" i="1"/>
  <c r="O10" i="1"/>
  <c r="O9" i="1"/>
  <c r="O6" i="1"/>
  <c r="O4" i="1" s="1"/>
  <c r="O5" i="1"/>
  <c r="D81" i="1"/>
  <c r="E81" i="1"/>
  <c r="F81" i="1"/>
  <c r="G81" i="1"/>
  <c r="H81" i="1"/>
  <c r="I81" i="1"/>
  <c r="J81" i="1"/>
  <c r="K81" i="1"/>
  <c r="L81" i="1"/>
  <c r="M81" i="1"/>
  <c r="N81" i="1"/>
  <c r="P81" i="1"/>
  <c r="C81" i="1"/>
  <c r="D73" i="1"/>
  <c r="F73" i="1"/>
  <c r="H73" i="1"/>
  <c r="J73" i="1"/>
  <c r="L73" i="1"/>
  <c r="N73" i="1"/>
  <c r="P73" i="1"/>
  <c r="D74" i="1"/>
  <c r="E74" i="1"/>
  <c r="E73" i="1" s="1"/>
  <c r="F74" i="1"/>
  <c r="G74" i="1"/>
  <c r="G73" i="1" s="1"/>
  <c r="H74" i="1"/>
  <c r="I74" i="1"/>
  <c r="I73" i="1" s="1"/>
  <c r="J74" i="1"/>
  <c r="K74" i="1"/>
  <c r="K73" i="1" s="1"/>
  <c r="L74" i="1"/>
  <c r="M74" i="1"/>
  <c r="M73" i="1" s="1"/>
  <c r="N74" i="1"/>
  <c r="P74" i="1"/>
  <c r="C74" i="1"/>
  <c r="C73" i="1" s="1"/>
  <c r="D70" i="1"/>
  <c r="E70" i="1"/>
  <c r="F70" i="1"/>
  <c r="G70" i="1"/>
  <c r="H70" i="1"/>
  <c r="I70" i="1"/>
  <c r="J70" i="1"/>
  <c r="K70" i="1"/>
  <c r="L70" i="1"/>
  <c r="M70" i="1"/>
  <c r="N70" i="1"/>
  <c r="P70" i="1"/>
  <c r="C70" i="1"/>
  <c r="D64" i="1"/>
  <c r="E64" i="1"/>
  <c r="F64" i="1"/>
  <c r="G64" i="1"/>
  <c r="H64" i="1"/>
  <c r="I64" i="1"/>
  <c r="J64" i="1"/>
  <c r="K64" i="1"/>
  <c r="L64" i="1"/>
  <c r="M64" i="1"/>
  <c r="N64" i="1"/>
  <c r="P64" i="1"/>
  <c r="D50" i="1"/>
  <c r="E50" i="1"/>
  <c r="E49" i="1" s="1"/>
  <c r="F50" i="1"/>
  <c r="G50" i="1"/>
  <c r="G49" i="1" s="1"/>
  <c r="H50" i="1"/>
  <c r="I50" i="1"/>
  <c r="I49" i="1" s="1"/>
  <c r="J50" i="1"/>
  <c r="K50" i="1"/>
  <c r="K49" i="1" s="1"/>
  <c r="L50" i="1"/>
  <c r="M50" i="1"/>
  <c r="M49" i="1" s="1"/>
  <c r="N50" i="1"/>
  <c r="O50" i="1"/>
  <c r="P50" i="1"/>
  <c r="C64" i="1"/>
  <c r="C50" i="1"/>
  <c r="D41" i="1"/>
  <c r="E41" i="1"/>
  <c r="F41" i="1"/>
  <c r="G41" i="1"/>
  <c r="H41" i="1"/>
  <c r="I41" i="1"/>
  <c r="J41" i="1"/>
  <c r="K41" i="1"/>
  <c r="L41" i="1"/>
  <c r="M41" i="1"/>
  <c r="N41" i="1"/>
  <c r="P41" i="1"/>
  <c r="C41" i="1"/>
  <c r="D27" i="1"/>
  <c r="D26" i="1" s="1"/>
  <c r="E27" i="1"/>
  <c r="E26" i="1" s="1"/>
  <c r="F27" i="1"/>
  <c r="F26" i="1" s="1"/>
  <c r="G27" i="1"/>
  <c r="G26" i="1" s="1"/>
  <c r="H27" i="1"/>
  <c r="H26" i="1" s="1"/>
  <c r="I27" i="1"/>
  <c r="I26" i="1" s="1"/>
  <c r="J27" i="1"/>
  <c r="J26" i="1" s="1"/>
  <c r="K27" i="1"/>
  <c r="K26" i="1" s="1"/>
  <c r="L27" i="1"/>
  <c r="L26" i="1" s="1"/>
  <c r="M27" i="1"/>
  <c r="M26" i="1" s="1"/>
  <c r="N27" i="1"/>
  <c r="N26" i="1" s="1"/>
  <c r="C27" i="1"/>
  <c r="C26" i="1" s="1"/>
  <c r="D7" i="1"/>
  <c r="E7" i="1"/>
  <c r="F7" i="1"/>
  <c r="G7" i="1"/>
  <c r="H7" i="1"/>
  <c r="I7" i="1"/>
  <c r="J7" i="1"/>
  <c r="K7" i="1"/>
  <c r="L7" i="1"/>
  <c r="M7" i="1"/>
  <c r="N7" i="1"/>
  <c r="O7" i="1"/>
  <c r="P7" i="1"/>
  <c r="C7" i="1"/>
  <c r="D4" i="1"/>
  <c r="E4" i="1"/>
  <c r="F4" i="1"/>
  <c r="G4" i="1"/>
  <c r="H4" i="1"/>
  <c r="I4" i="1"/>
  <c r="J4" i="1"/>
  <c r="K4" i="1"/>
  <c r="L4" i="1"/>
  <c r="M4" i="1"/>
  <c r="N4" i="1"/>
  <c r="P4" i="1"/>
  <c r="C4" i="1"/>
  <c r="F5" i="1"/>
  <c r="F6" i="1"/>
  <c r="O49" i="1" l="1"/>
  <c r="O81" i="1"/>
  <c r="N49" i="1"/>
  <c r="J49" i="1"/>
  <c r="F49" i="1"/>
  <c r="P49" i="1"/>
  <c r="L49" i="1"/>
  <c r="H49" i="1"/>
  <c r="D49" i="1"/>
  <c r="C49" i="1"/>
</calcChain>
</file>

<file path=xl/sharedStrings.xml><?xml version="1.0" encoding="utf-8"?>
<sst xmlns="http://schemas.openxmlformats.org/spreadsheetml/2006/main" count="105" uniqueCount="91">
  <si>
    <t>Nr. crt.</t>
  </si>
  <si>
    <t>DENUMIRE PROGRAM</t>
  </si>
  <si>
    <t xml:space="preserve">DECEMBRIE </t>
  </si>
  <si>
    <t>TOTAL 2022 ACTIVITATE CURENTA</t>
  </si>
  <si>
    <t>AN 2022   beneficiari OUG15</t>
  </si>
  <si>
    <t>Program national diabet zaharat  ambulator</t>
  </si>
  <si>
    <t>Copii cu diabet ins. Automonitorizati - teste</t>
  </si>
  <si>
    <t>Adulti cu diabet ins. Automonitorizati - teste</t>
  </si>
  <si>
    <t>Diabet spital- pompe insulina si consumabile</t>
  </si>
  <si>
    <t>Pompe insulina.</t>
  </si>
  <si>
    <t>Spital Sf.Spiridon</t>
  </si>
  <si>
    <t>Spital Sf.Maria</t>
  </si>
  <si>
    <t xml:space="preserve">Seturi consumabile pentru pompele de  insulina </t>
  </si>
  <si>
    <t xml:space="preserve">Sisteme pompa de insulina cu senzori de monitorizare continua a glicemiei </t>
  </si>
  <si>
    <t xml:space="preserve">Sisteme monitorizare continua a glicemiei </t>
  </si>
  <si>
    <t>Consumabile sisteme monitorizare continua a glicemiei</t>
  </si>
  <si>
    <t>Consumabile sist. pompa de insulina cu senzori de monit. continua a glicemiei</t>
  </si>
  <si>
    <t>Program national de ortopedie:</t>
  </si>
  <si>
    <t>a)</t>
  </si>
  <si>
    <t>Endoprotezati</t>
  </si>
  <si>
    <t>SP.CL DE RECUPERARE</t>
  </si>
  <si>
    <t>SP.JUD.SF.SPIRIDON</t>
  </si>
  <si>
    <t>SP.MUN. PASCANI</t>
  </si>
  <si>
    <t>b)</t>
  </si>
  <si>
    <t>SP.DE COPII SF.MARIA-endoprotezati copii</t>
  </si>
  <si>
    <t>c)</t>
  </si>
  <si>
    <t>Endoprotez.art.tumorala-Sp.Sf.Maria</t>
  </si>
  <si>
    <t>Endoprotez.art.tumorala-Sp.Recuperare</t>
  </si>
  <si>
    <t>d)</t>
  </si>
  <si>
    <t>Implant segmentar de coloana</t>
  </si>
  <si>
    <t>SP.COPII SF.MARIA- copii</t>
  </si>
  <si>
    <t>Sp.Recuperare-adulti</t>
  </si>
  <si>
    <t>e)</t>
  </si>
  <si>
    <t>Chirurgie spinala- Sp.Neurochirurgie</t>
  </si>
  <si>
    <t>f)</t>
  </si>
  <si>
    <t>Adulti cu instab.artic.trat cu impl.fixare</t>
  </si>
  <si>
    <t>Sp. Recuperare</t>
  </si>
  <si>
    <t>Sp.Sf.Spiridon</t>
  </si>
  <si>
    <t>PN tratament al surditatii prin proteze auditive implant.,Sp. Recuperare:</t>
  </si>
  <si>
    <t>Implanturi cohleare</t>
  </si>
  <si>
    <t>Proteze auditive cu ancorare osoasa</t>
  </si>
  <si>
    <t>Procesoare de sunet ext. pt.prot.implantabile cu ancorare osoasa</t>
  </si>
  <si>
    <t>Procesoare de sunet pentru implanturi cohleare</t>
  </si>
  <si>
    <t>PN terapie insuf.hepatice- Sp.Parhon</t>
  </si>
  <si>
    <t>PN boli rare-epid.buloasa-Sf.Spiridon</t>
  </si>
  <si>
    <t>PN boli rare-osteogeneza tije Sp.Sf.Maria</t>
  </si>
  <si>
    <t>Program National de boli cardiovasc.</t>
  </si>
  <si>
    <t xml:space="preserve"> Institutul de Boli Cardiovasculare</t>
  </si>
  <si>
    <t>*proceduri de dilatare percutana</t>
  </si>
  <si>
    <t>*proceduri terapeutice electrofiziologie</t>
  </si>
  <si>
    <t>*implantare de stimulatoare cardiace</t>
  </si>
  <si>
    <t>*defibrilatoare interne</t>
  </si>
  <si>
    <t>*stimulatoare de resincronizare cardiaca</t>
  </si>
  <si>
    <t>*interventii de chirurgie cardiovasc. adulti</t>
  </si>
  <si>
    <t>*interventii de chirurgie cardiovasc. copii</t>
  </si>
  <si>
    <t>* tratament anevrisme aortice prin tehnici hibride</t>
  </si>
  <si>
    <t>* tratament stenoze aortice prin tehnici transcateter</t>
  </si>
  <si>
    <t>* tratament aritmii complexe prin proc.de ablatie</t>
  </si>
  <si>
    <t>*copii cu malform.cardiace congenit.-card.interv.</t>
  </si>
  <si>
    <t>*adulti cu malform.cardiace congenit.-card.interv.</t>
  </si>
  <si>
    <t>*chirurgie vasculara</t>
  </si>
  <si>
    <t>Spital clinic jud.urg.Sf.Spiridon</t>
  </si>
  <si>
    <t xml:space="preserve">*chirurgie vasculara </t>
  </si>
  <si>
    <t>*implantare de simulatoare cardiace</t>
  </si>
  <si>
    <t>Subprogram reconstructie mamara dupa afectiuni oncologice prin endoprotezare:</t>
  </si>
  <si>
    <t>Spital clinic jud.de urgenta Sf.Spiridon</t>
  </si>
  <si>
    <t>Institutul Regional de Oncologie</t>
  </si>
  <si>
    <t>Program national de diagnostic si tratament cu ajutorul aparaturii de inalta performanta</t>
  </si>
  <si>
    <t>8.1.</t>
  </si>
  <si>
    <t>Subprogramul de radiologie interventionala</t>
  </si>
  <si>
    <t>- afectiuni cerebrovasculare Sp.Oblu</t>
  </si>
  <si>
    <t>- afectiuni vasculare periferice Sp. f.Spiridon</t>
  </si>
  <si>
    <t>- afectiuni oncologice Sp.Sf.Spiridon</t>
  </si>
  <si>
    <t>- hemoragii acute sau cronice Sp.Sf.Spiridon</t>
  </si>
  <si>
    <t>8.2.</t>
  </si>
  <si>
    <t xml:space="preserve">Subpr.hidrocefalie congenitale Sp.Sf.Maria </t>
  </si>
  <si>
    <t>8.3.</t>
  </si>
  <si>
    <t>TOTAL MATERIALE SANITARE</t>
  </si>
  <si>
    <t>VALORI DE CONTRACT MATERIALE SANITARE PNS 2022</t>
  </si>
  <si>
    <t>APRILIE</t>
  </si>
  <si>
    <t xml:space="preserve">IANUARIE </t>
  </si>
  <si>
    <t xml:space="preserve">FEBRUARIE </t>
  </si>
  <si>
    <t xml:space="preserve">MARTIE </t>
  </si>
  <si>
    <t xml:space="preserve">MAI </t>
  </si>
  <si>
    <t xml:space="preserve">IUNIE </t>
  </si>
  <si>
    <t xml:space="preserve">IULIE  </t>
  </si>
  <si>
    <t xml:space="preserve">AUGUST </t>
  </si>
  <si>
    <t xml:space="preserve">SEPTEMBRIE </t>
  </si>
  <si>
    <t xml:space="preserve">OCTOMBRIE </t>
  </si>
  <si>
    <t xml:space="preserve">NOIEMBRIE </t>
  </si>
  <si>
    <t>Subpr.durere neuropataSp.Oblu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</si>
</sst>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Calibri"/>
      <family val="2"/>
      <scheme val="minor"/>
    </font>
    <font>
      <b/>
      <sz val="8"/>
      <name val="Arial"/>
      <family val="2"/>
    </font>
    <font>
      <b/>
      <sz val="9"/>
      <color theme="3"/>
      <name val="Arial"/>
      <family val="2"/>
    </font>
    <font>
      <b/>
      <sz val="9"/>
      <color theme="3"/>
      <name val="Calibri"/>
      <family val="2"/>
      <scheme val="minor"/>
    </font>
    <font>
      <b/>
      <i/>
      <sz val="9"/>
      <name val="Arial"/>
      <family val="2"/>
    </font>
    <font>
      <b/>
      <sz val="10"/>
      <name val="Calibri"/>
      <family val="2"/>
      <scheme val="minor"/>
    </font>
    <font>
      <b/>
      <sz val="10"/>
      <name val="Arial"/>
      <family val="2"/>
    </font>
    <font>
      <b/>
      <sz val="10"/>
      <color theme="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Fill="1" applyBorder="1" applyAlignment="1">
      <alignment horizontal="left" wrapText="1"/>
    </xf>
    <xf numFmtId="4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right" vertical="center"/>
    </xf>
    <xf numFmtId="4" fontId="4" fillId="3" borderId="1" xfId="0" applyNumberFormat="1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1" fontId="4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165" fontId="1" fillId="3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5" fontId="1" fillId="4" borderId="1" xfId="0" applyNumberFormat="1" applyFont="1" applyFill="1" applyBorder="1" applyAlignment="1">
      <alignment horizontal="right" vertical="center"/>
    </xf>
    <xf numFmtId="4" fontId="1" fillId="4" borderId="1" xfId="0" applyNumberFormat="1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horizontal="right" vertical="center"/>
    </xf>
    <xf numFmtId="1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" fontId="1" fillId="4" borderId="1" xfId="0" applyNumberFormat="1" applyFont="1" applyFill="1" applyBorder="1" applyAlignment="1">
      <alignment horizontal="right" vertical="center"/>
    </xf>
    <xf numFmtId="4" fontId="1" fillId="4" borderId="1" xfId="0" applyNumberFormat="1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1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1" fontId="1" fillId="6" borderId="1" xfId="0" applyNumberFormat="1" applyFont="1" applyFill="1" applyBorder="1" applyAlignment="1">
      <alignment horizontal="right" vertical="center"/>
    </xf>
    <xf numFmtId="4" fontId="1" fillId="6" borderId="1" xfId="0" applyNumberFormat="1" applyFont="1" applyFill="1" applyBorder="1" applyAlignment="1">
      <alignment vertical="center" wrapText="1"/>
    </xf>
    <xf numFmtId="4" fontId="1" fillId="6" borderId="1" xfId="0" applyNumberFormat="1" applyFont="1" applyFill="1" applyBorder="1" applyAlignment="1">
      <alignment horizontal="right" vertical="center" wrapText="1"/>
    </xf>
    <xf numFmtId="4" fontId="6" fillId="4" borderId="1" xfId="0" applyNumberFormat="1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right" vertical="center"/>
    </xf>
    <xf numFmtId="1" fontId="1" fillId="6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right" vertical="center"/>
    </xf>
    <xf numFmtId="4" fontId="2" fillId="0" borderId="0" xfId="0" applyNumberFormat="1" applyFont="1" applyAlignment="1">
      <alignment vertical="center"/>
    </xf>
    <xf numFmtId="3" fontId="1" fillId="6" borderId="1" xfId="0" applyNumberFormat="1" applyFont="1" applyFill="1" applyBorder="1" applyAlignment="1">
      <alignment horizontal="right" vertical="center" wrapText="1"/>
    </xf>
    <xf numFmtId="4" fontId="1" fillId="6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0" fontId="1" fillId="6" borderId="1" xfId="0" applyFont="1" applyFill="1" applyBorder="1" applyAlignment="1">
      <alignment vertical="center" wrapText="1"/>
    </xf>
    <xf numFmtId="4" fontId="1" fillId="2" borderId="1" xfId="0" quotePrefix="1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vertical="center" wrapText="1"/>
    </xf>
    <xf numFmtId="2" fontId="2" fillId="2" borderId="0" xfId="0" applyNumberFormat="1" applyFont="1" applyFill="1" applyAlignment="1">
      <alignment vertical="center"/>
    </xf>
    <xf numFmtId="4" fontId="1" fillId="6" borderId="1" xfId="0" applyNumberFormat="1" applyFont="1" applyFill="1" applyBorder="1" applyAlignment="1">
      <alignment horizontal="right" vertical="center"/>
    </xf>
    <xf numFmtId="1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4" fontId="1" fillId="0" borderId="0" xfId="0" applyNumberFormat="1" applyFont="1" applyFill="1" applyAlignment="1">
      <alignment horizontal="right" vertical="center"/>
    </xf>
    <xf numFmtId="4" fontId="7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vertical="center"/>
    </xf>
    <xf numFmtId="4" fontId="7" fillId="5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vertical="center"/>
    </xf>
    <xf numFmtId="4" fontId="4" fillId="3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7"/>
  <sheetViews>
    <sheetView tabSelected="1" workbookViewId="0">
      <selection activeCell="C1" sqref="C1:N1048576"/>
    </sheetView>
  </sheetViews>
  <sheetFormatPr defaultColWidth="8.85546875" defaultRowHeight="12.75" x14ac:dyDescent="0.25"/>
  <cols>
    <col min="1" max="1" width="4.7109375" style="60" customWidth="1"/>
    <col min="2" max="2" width="43" style="61" customWidth="1"/>
    <col min="3" max="14" width="12" style="62" customWidth="1"/>
    <col min="15" max="15" width="12.42578125" style="62" customWidth="1"/>
    <col min="16" max="16" width="10.140625" style="5" customWidth="1"/>
    <col min="17" max="17" width="8.85546875" style="6"/>
    <col min="18" max="18" width="12.28515625" style="63" bestFit="1" customWidth="1"/>
    <col min="19" max="20" width="9.140625" style="6" bestFit="1" customWidth="1"/>
    <col min="21" max="16384" width="8.85546875" style="6"/>
  </cols>
  <sheetData>
    <row r="1" spans="1:18" x14ac:dyDescent="0.2">
      <c r="A1" s="1" t="s">
        <v>78</v>
      </c>
      <c r="B1" s="1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"/>
      <c r="P1" s="4"/>
    </row>
    <row r="2" spans="1:18" s="10" customFormat="1" ht="11.25" customHeight="1" x14ac:dyDescent="0.25">
      <c r="A2" s="7" t="s">
        <v>0</v>
      </c>
      <c r="B2" s="7" t="s">
        <v>1</v>
      </c>
      <c r="C2" s="7" t="s">
        <v>80</v>
      </c>
      <c r="D2" s="7" t="s">
        <v>81</v>
      </c>
      <c r="E2" s="8" t="s">
        <v>82</v>
      </c>
      <c r="F2" s="8" t="s">
        <v>79</v>
      </c>
      <c r="G2" s="8" t="s">
        <v>83</v>
      </c>
      <c r="H2" s="8" t="s">
        <v>84</v>
      </c>
      <c r="I2" s="8" t="s">
        <v>85</v>
      </c>
      <c r="J2" s="8" t="s">
        <v>86</v>
      </c>
      <c r="K2" s="8" t="s">
        <v>87</v>
      </c>
      <c r="L2" s="8" t="s">
        <v>88</v>
      </c>
      <c r="M2" s="7" t="s">
        <v>89</v>
      </c>
      <c r="N2" s="7" t="s">
        <v>2</v>
      </c>
      <c r="O2" s="7" t="s">
        <v>3</v>
      </c>
      <c r="P2" s="9" t="s">
        <v>4</v>
      </c>
      <c r="R2" s="64"/>
    </row>
    <row r="3" spans="1:18" s="10" customFormat="1" ht="22.5" customHeight="1" x14ac:dyDescent="0.25">
      <c r="A3" s="7"/>
      <c r="B3" s="7"/>
      <c r="C3" s="7"/>
      <c r="D3" s="7"/>
      <c r="E3" s="11"/>
      <c r="F3" s="11"/>
      <c r="G3" s="11"/>
      <c r="H3" s="11"/>
      <c r="I3" s="11"/>
      <c r="J3" s="11"/>
      <c r="K3" s="11"/>
      <c r="L3" s="11"/>
      <c r="M3" s="7"/>
      <c r="N3" s="7"/>
      <c r="O3" s="7"/>
      <c r="P3" s="9"/>
      <c r="R3" s="64"/>
    </row>
    <row r="4" spans="1:18" s="15" customFormat="1" ht="20.25" customHeight="1" x14ac:dyDescent="0.25">
      <c r="A4" s="12">
        <v>1.1000000000000001</v>
      </c>
      <c r="B4" s="13" t="s">
        <v>5</v>
      </c>
      <c r="C4" s="14">
        <f>C5+C6</f>
        <v>437640</v>
      </c>
      <c r="D4" s="14">
        <f t="shared" ref="D4:P4" si="0">D5+D6</f>
        <v>409971.6</v>
      </c>
      <c r="E4" s="14">
        <f t="shared" si="0"/>
        <v>424388.4</v>
      </c>
      <c r="F4" s="14">
        <f t="shared" si="0"/>
        <v>389331.6</v>
      </c>
      <c r="G4" s="14">
        <f t="shared" si="0"/>
        <v>439322.4</v>
      </c>
      <c r="H4" s="14">
        <f t="shared" si="0"/>
        <v>419856</v>
      </c>
      <c r="I4" s="14">
        <f t="shared" si="0"/>
        <v>398208</v>
      </c>
      <c r="J4" s="14">
        <f t="shared" si="0"/>
        <v>427544.4</v>
      </c>
      <c r="K4" s="14">
        <f t="shared" si="0"/>
        <v>425510.40000000002</v>
      </c>
      <c r="L4" s="14">
        <f t="shared" si="0"/>
        <v>415123.20000000001</v>
      </c>
      <c r="M4" s="14">
        <f t="shared" si="0"/>
        <v>421939.39999999997</v>
      </c>
      <c r="N4" s="14">
        <f t="shared" si="0"/>
        <v>397854</v>
      </c>
      <c r="O4" s="14">
        <f t="shared" si="0"/>
        <v>5006689.3999999994</v>
      </c>
      <c r="P4" s="14">
        <f t="shared" si="0"/>
        <v>720</v>
      </c>
      <c r="R4" s="65"/>
    </row>
    <row r="5" spans="1:18" s="15" customFormat="1" ht="20.25" customHeight="1" x14ac:dyDescent="0.25">
      <c r="A5" s="16"/>
      <c r="B5" s="17" t="s">
        <v>6</v>
      </c>
      <c r="C5" s="18">
        <v>15720</v>
      </c>
      <c r="D5" s="18">
        <v>16920</v>
      </c>
      <c r="E5" s="18">
        <v>20360</v>
      </c>
      <c r="F5" s="18">
        <f>14160+2380</f>
        <v>16540</v>
      </c>
      <c r="G5" s="19">
        <v>14640</v>
      </c>
      <c r="H5" s="18">
        <v>17040</v>
      </c>
      <c r="I5" s="18">
        <v>12480</v>
      </c>
      <c r="J5" s="18">
        <v>11040</v>
      </c>
      <c r="K5" s="18">
        <v>19020</v>
      </c>
      <c r="L5" s="20">
        <v>11640</v>
      </c>
      <c r="M5" s="20">
        <v>15489.599999999999</v>
      </c>
      <c r="N5" s="20">
        <v>20040</v>
      </c>
      <c r="O5" s="18">
        <f>C5+D5+E5+F5+G5+H5+I5+J5+K5+L5+M5+N5</f>
        <v>190929.6</v>
      </c>
      <c r="P5" s="18">
        <v>0</v>
      </c>
      <c r="R5" s="65"/>
    </row>
    <row r="6" spans="1:18" s="15" customFormat="1" ht="20.25" customHeight="1" x14ac:dyDescent="0.25">
      <c r="A6" s="16"/>
      <c r="B6" s="17" t="s">
        <v>7</v>
      </c>
      <c r="C6" s="18">
        <v>421920</v>
      </c>
      <c r="D6" s="18">
        <v>393051.6</v>
      </c>
      <c r="E6" s="18">
        <v>404028.4</v>
      </c>
      <c r="F6" s="18">
        <f>365880+6911.6</f>
        <v>372791.6</v>
      </c>
      <c r="G6" s="19">
        <v>424682.4</v>
      </c>
      <c r="H6" s="18">
        <v>402816</v>
      </c>
      <c r="I6" s="18">
        <v>385728</v>
      </c>
      <c r="J6" s="18">
        <v>416504.4</v>
      </c>
      <c r="K6" s="18">
        <v>406490.4</v>
      </c>
      <c r="L6" s="20">
        <v>403483.2</v>
      </c>
      <c r="M6" s="20">
        <v>406449.8</v>
      </c>
      <c r="N6" s="20">
        <v>377814</v>
      </c>
      <c r="O6" s="18">
        <f>C6+D6+E6+F6+G6+H6+I6+J6+K6+L6+M6+N6</f>
        <v>4815759.8</v>
      </c>
      <c r="P6" s="18">
        <v>720</v>
      </c>
      <c r="R6" s="65"/>
    </row>
    <row r="7" spans="1:18" ht="20.25" customHeight="1" x14ac:dyDescent="0.25">
      <c r="A7" s="21">
        <v>1.2</v>
      </c>
      <c r="B7" s="22" t="s">
        <v>8</v>
      </c>
      <c r="C7" s="23">
        <f>C8+C11+C14+C17+C20+C23</f>
        <v>118357.4</v>
      </c>
      <c r="D7" s="23">
        <f t="shared" ref="D7:P7" si="1">D8+D11+D14+D17+D20+D23</f>
        <v>193862.9</v>
      </c>
      <c r="E7" s="23">
        <f t="shared" si="1"/>
        <v>502434.66</v>
      </c>
      <c r="F7" s="23">
        <f t="shared" si="1"/>
        <v>337874.56</v>
      </c>
      <c r="G7" s="23">
        <f t="shared" si="1"/>
        <v>212914.8</v>
      </c>
      <c r="H7" s="23">
        <f t="shared" si="1"/>
        <v>1858379.6800000002</v>
      </c>
      <c r="I7" s="23">
        <f t="shared" si="1"/>
        <v>0</v>
      </c>
      <c r="J7" s="23">
        <f t="shared" si="1"/>
        <v>4438.2299999999959</v>
      </c>
      <c r="K7" s="23">
        <f t="shared" si="1"/>
        <v>1350559.56</v>
      </c>
      <c r="L7" s="23">
        <f t="shared" si="1"/>
        <v>174220.76</v>
      </c>
      <c r="M7" s="23">
        <f t="shared" si="1"/>
        <v>1077997.2</v>
      </c>
      <c r="N7" s="23">
        <f t="shared" si="1"/>
        <v>525346.91999999993</v>
      </c>
      <c r="O7" s="23">
        <f t="shared" si="1"/>
        <v>6356386.6699999999</v>
      </c>
      <c r="P7" s="23">
        <f t="shared" si="1"/>
        <v>1392.3</v>
      </c>
    </row>
    <row r="8" spans="1:18" ht="20.25" customHeight="1" x14ac:dyDescent="0.25">
      <c r="A8" s="25"/>
      <c r="B8" s="26" t="s">
        <v>9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28441</v>
      </c>
      <c r="I8" s="27">
        <v>0</v>
      </c>
      <c r="J8" s="27">
        <v>0</v>
      </c>
      <c r="K8" s="27">
        <v>23205</v>
      </c>
      <c r="L8" s="27">
        <v>39817.4</v>
      </c>
      <c r="M8" s="27">
        <v>17064.599999999999</v>
      </c>
      <c r="N8" s="27">
        <v>38675</v>
      </c>
      <c r="O8" s="27">
        <v>147203</v>
      </c>
      <c r="P8" s="27">
        <v>0</v>
      </c>
    </row>
    <row r="9" spans="1:18" ht="20.25" customHeight="1" x14ac:dyDescent="0.25">
      <c r="A9" s="28"/>
      <c r="B9" s="29" t="s">
        <v>10</v>
      </c>
      <c r="C9" s="30">
        <v>0</v>
      </c>
      <c r="D9" s="30">
        <v>0</v>
      </c>
      <c r="E9" s="30">
        <v>0</v>
      </c>
      <c r="F9" s="30">
        <v>0</v>
      </c>
      <c r="G9" s="31">
        <v>0</v>
      </c>
      <c r="H9" s="30">
        <v>0</v>
      </c>
      <c r="I9" s="30">
        <v>0</v>
      </c>
      <c r="J9" s="30">
        <v>0</v>
      </c>
      <c r="K9" s="30">
        <v>23205</v>
      </c>
      <c r="L9" s="32">
        <v>0</v>
      </c>
      <c r="M9" s="32">
        <v>0</v>
      </c>
      <c r="N9" s="32">
        <v>38675</v>
      </c>
      <c r="O9" s="18">
        <f t="shared" ref="O9:O10" si="2">C9+D9+E9+F9+G9+H9+I9+J9+K9+L9+M9+N9</f>
        <v>61880</v>
      </c>
      <c r="P9" s="30">
        <v>0</v>
      </c>
    </row>
    <row r="10" spans="1:18" ht="20.25" customHeight="1" x14ac:dyDescent="0.25">
      <c r="A10" s="28"/>
      <c r="B10" s="29" t="s">
        <v>11</v>
      </c>
      <c r="C10" s="30">
        <v>0</v>
      </c>
      <c r="D10" s="30">
        <v>0</v>
      </c>
      <c r="E10" s="30">
        <v>0</v>
      </c>
      <c r="F10" s="30">
        <v>0</v>
      </c>
      <c r="G10" s="31">
        <v>0</v>
      </c>
      <c r="H10" s="30">
        <v>28441</v>
      </c>
      <c r="I10" s="30">
        <v>0</v>
      </c>
      <c r="J10" s="30">
        <v>0</v>
      </c>
      <c r="K10" s="30">
        <v>0</v>
      </c>
      <c r="L10" s="32">
        <v>39817.4</v>
      </c>
      <c r="M10" s="32">
        <v>17064.599999999999</v>
      </c>
      <c r="N10" s="32">
        <v>0</v>
      </c>
      <c r="O10" s="18">
        <f t="shared" si="2"/>
        <v>85323</v>
      </c>
      <c r="P10" s="30">
        <v>0</v>
      </c>
    </row>
    <row r="11" spans="1:18" ht="20.25" customHeight="1" x14ac:dyDescent="0.25">
      <c r="A11" s="33"/>
      <c r="B11" s="26" t="s">
        <v>12</v>
      </c>
      <c r="C11" s="34">
        <v>0</v>
      </c>
      <c r="D11" s="34">
        <v>0</v>
      </c>
      <c r="E11" s="34">
        <v>0</v>
      </c>
      <c r="F11" s="34">
        <v>31568.559999999998</v>
      </c>
      <c r="G11" s="34">
        <v>0</v>
      </c>
      <c r="H11" s="34">
        <v>53632.82</v>
      </c>
      <c r="I11" s="34">
        <v>0</v>
      </c>
      <c r="J11" s="34">
        <v>4438.2299999999959</v>
      </c>
      <c r="K11" s="34">
        <v>89695.06</v>
      </c>
      <c r="L11" s="34">
        <v>38984.400000000001</v>
      </c>
      <c r="M11" s="34">
        <v>41304.9</v>
      </c>
      <c r="N11" s="34">
        <v>54128.34</v>
      </c>
      <c r="O11" s="34">
        <v>313752.31</v>
      </c>
      <c r="P11" s="34">
        <v>1392.3</v>
      </c>
    </row>
    <row r="12" spans="1:18" ht="20.25" customHeight="1" x14ac:dyDescent="0.25">
      <c r="A12" s="28"/>
      <c r="B12" s="29" t="s">
        <v>10</v>
      </c>
      <c r="C12" s="30">
        <v>0</v>
      </c>
      <c r="D12" s="30">
        <v>0</v>
      </c>
      <c r="E12" s="30">
        <v>0</v>
      </c>
      <c r="F12" s="30">
        <v>31568.559999999998</v>
      </c>
      <c r="G12" s="31">
        <v>0</v>
      </c>
      <c r="H12" s="30">
        <v>0</v>
      </c>
      <c r="I12" s="30">
        <v>0</v>
      </c>
      <c r="J12" s="30">
        <v>0</v>
      </c>
      <c r="K12" s="30">
        <v>80731.5</v>
      </c>
      <c r="L12" s="32">
        <v>0</v>
      </c>
      <c r="M12" s="32">
        <v>0</v>
      </c>
      <c r="N12" s="32">
        <v>54128.34</v>
      </c>
      <c r="O12" s="18">
        <f t="shared" ref="O12:O13" si="3">C12+D12+E12+F12+G12+H12+I12+J12+K12+L12+M12+N12</f>
        <v>166428.4</v>
      </c>
      <c r="P12" s="30">
        <v>0</v>
      </c>
    </row>
    <row r="13" spans="1:18" ht="20.25" customHeight="1" x14ac:dyDescent="0.25">
      <c r="A13" s="28"/>
      <c r="B13" s="29" t="s">
        <v>11</v>
      </c>
      <c r="C13" s="30">
        <v>0</v>
      </c>
      <c r="D13" s="30">
        <v>0</v>
      </c>
      <c r="E13" s="30">
        <v>0</v>
      </c>
      <c r="F13" s="30">
        <v>0</v>
      </c>
      <c r="G13" s="31">
        <v>0</v>
      </c>
      <c r="H13" s="30">
        <v>53632.82</v>
      </c>
      <c r="I13" s="30">
        <v>0</v>
      </c>
      <c r="J13" s="30">
        <v>4438.2299999999959</v>
      </c>
      <c r="K13" s="30">
        <v>8963.56</v>
      </c>
      <c r="L13" s="32">
        <v>38984.400000000001</v>
      </c>
      <c r="M13" s="32">
        <v>41304.9</v>
      </c>
      <c r="N13" s="32">
        <v>0</v>
      </c>
      <c r="O13" s="18">
        <f t="shared" si="3"/>
        <v>147323.91</v>
      </c>
      <c r="P13" s="30">
        <v>1392.3</v>
      </c>
    </row>
    <row r="14" spans="1:18" s="35" customFormat="1" ht="20.25" customHeight="1" x14ac:dyDescent="0.25">
      <c r="A14" s="33"/>
      <c r="B14" s="26" t="s">
        <v>13</v>
      </c>
      <c r="C14" s="34">
        <v>0</v>
      </c>
      <c r="D14" s="34">
        <v>0</v>
      </c>
      <c r="E14" s="34">
        <v>198753.8</v>
      </c>
      <c r="F14" s="34">
        <v>0</v>
      </c>
      <c r="G14" s="34">
        <v>0</v>
      </c>
      <c r="H14" s="34">
        <v>278255.32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116539.08</v>
      </c>
      <c r="O14" s="34">
        <v>593548.19999999995</v>
      </c>
      <c r="P14" s="34">
        <v>0</v>
      </c>
      <c r="R14" s="66"/>
    </row>
    <row r="15" spans="1:18" ht="20.25" customHeight="1" x14ac:dyDescent="0.25">
      <c r="A15" s="36"/>
      <c r="B15" s="37" t="s">
        <v>10</v>
      </c>
      <c r="C15" s="30">
        <v>0</v>
      </c>
      <c r="D15" s="30">
        <v>0</v>
      </c>
      <c r="E15" s="30">
        <v>0</v>
      </c>
      <c r="F15" s="30">
        <v>0</v>
      </c>
      <c r="G15" s="31">
        <v>0</v>
      </c>
      <c r="H15" s="30">
        <v>0</v>
      </c>
      <c r="I15" s="30">
        <v>0</v>
      </c>
      <c r="J15" s="30">
        <v>0</v>
      </c>
      <c r="K15" s="30">
        <v>0</v>
      </c>
      <c r="L15" s="32">
        <v>0</v>
      </c>
      <c r="M15" s="32">
        <v>0</v>
      </c>
      <c r="N15" s="32">
        <v>116539.08</v>
      </c>
      <c r="O15" s="18">
        <f t="shared" ref="O15:O16" si="4">C15+D15+E15+F15+G15+H15+I15+J15+K15+L15+M15+N15</f>
        <v>116539.08</v>
      </c>
      <c r="P15" s="30">
        <v>0</v>
      </c>
    </row>
    <row r="16" spans="1:18" ht="20.25" customHeight="1" x14ac:dyDescent="0.25">
      <c r="A16" s="36"/>
      <c r="B16" s="37" t="s">
        <v>11</v>
      </c>
      <c r="C16" s="30">
        <v>0</v>
      </c>
      <c r="D16" s="30">
        <v>0</v>
      </c>
      <c r="E16" s="30">
        <v>198753.8</v>
      </c>
      <c r="F16" s="30">
        <v>0</v>
      </c>
      <c r="G16" s="31">
        <v>0</v>
      </c>
      <c r="H16" s="30">
        <v>278255.32</v>
      </c>
      <c r="I16" s="30">
        <v>0</v>
      </c>
      <c r="J16" s="30">
        <v>0</v>
      </c>
      <c r="K16" s="30">
        <v>0</v>
      </c>
      <c r="L16" s="32">
        <v>0</v>
      </c>
      <c r="M16" s="32">
        <v>0</v>
      </c>
      <c r="N16" s="32">
        <v>0</v>
      </c>
      <c r="O16" s="18">
        <f t="shared" si="4"/>
        <v>477009.12</v>
      </c>
      <c r="P16" s="30">
        <v>0</v>
      </c>
    </row>
    <row r="17" spans="1:18" s="35" customFormat="1" ht="20.25" customHeight="1" x14ac:dyDescent="0.25">
      <c r="A17" s="33"/>
      <c r="B17" s="26" t="s">
        <v>14</v>
      </c>
      <c r="C17" s="34">
        <v>0</v>
      </c>
      <c r="D17" s="34">
        <v>81217.5</v>
      </c>
      <c r="E17" s="34">
        <v>0</v>
      </c>
      <c r="F17" s="34">
        <v>0</v>
      </c>
      <c r="G17" s="34">
        <v>81217.5</v>
      </c>
      <c r="H17" s="34">
        <v>149940</v>
      </c>
      <c r="I17" s="34">
        <v>0</v>
      </c>
      <c r="J17" s="34">
        <v>0</v>
      </c>
      <c r="K17" s="34">
        <v>742024.5</v>
      </c>
      <c r="L17" s="34">
        <v>0</v>
      </c>
      <c r="M17" s="34">
        <v>124950</v>
      </c>
      <c r="N17" s="34">
        <v>195100.5</v>
      </c>
      <c r="O17" s="34">
        <v>1374450</v>
      </c>
      <c r="P17" s="34">
        <v>0</v>
      </c>
      <c r="R17" s="66"/>
    </row>
    <row r="18" spans="1:18" ht="20.25" customHeight="1" x14ac:dyDescent="0.25">
      <c r="A18" s="36"/>
      <c r="B18" s="37" t="s">
        <v>10</v>
      </c>
      <c r="C18" s="30">
        <v>0</v>
      </c>
      <c r="D18" s="30">
        <v>0</v>
      </c>
      <c r="E18" s="30">
        <v>0</v>
      </c>
      <c r="F18" s="30">
        <v>0</v>
      </c>
      <c r="G18" s="31">
        <v>0</v>
      </c>
      <c r="H18" s="30">
        <v>0</v>
      </c>
      <c r="I18" s="30">
        <v>0</v>
      </c>
      <c r="J18" s="30">
        <v>0</v>
      </c>
      <c r="K18" s="30">
        <v>585837</v>
      </c>
      <c r="L18" s="32">
        <v>0</v>
      </c>
      <c r="M18" s="32">
        <v>0</v>
      </c>
      <c r="N18" s="32">
        <v>195100.5</v>
      </c>
      <c r="O18" s="18">
        <f t="shared" ref="O18:O19" si="5">C18+D18+E18+F18+G18+H18+I18+J18+K18+L18+M18+N18</f>
        <v>780937.5</v>
      </c>
      <c r="P18" s="30">
        <v>0</v>
      </c>
    </row>
    <row r="19" spans="1:18" ht="20.25" customHeight="1" x14ac:dyDescent="0.25">
      <c r="A19" s="36"/>
      <c r="B19" s="37" t="s">
        <v>11</v>
      </c>
      <c r="C19" s="30">
        <v>0</v>
      </c>
      <c r="D19" s="30">
        <v>81217.5</v>
      </c>
      <c r="E19" s="30">
        <v>0</v>
      </c>
      <c r="F19" s="30">
        <v>0</v>
      </c>
      <c r="G19" s="31">
        <v>81217.5</v>
      </c>
      <c r="H19" s="30">
        <v>149940</v>
      </c>
      <c r="I19" s="30">
        <v>0</v>
      </c>
      <c r="J19" s="30">
        <v>0</v>
      </c>
      <c r="K19" s="30">
        <v>156187.5</v>
      </c>
      <c r="L19" s="32">
        <v>0</v>
      </c>
      <c r="M19" s="32">
        <v>124950</v>
      </c>
      <c r="N19" s="32">
        <v>0</v>
      </c>
      <c r="O19" s="18">
        <f t="shared" si="5"/>
        <v>593512.5</v>
      </c>
      <c r="P19" s="30">
        <v>0</v>
      </c>
    </row>
    <row r="20" spans="1:18" s="35" customFormat="1" ht="20.25" customHeight="1" x14ac:dyDescent="0.25">
      <c r="A20" s="33"/>
      <c r="B20" s="26" t="s">
        <v>15</v>
      </c>
      <c r="C20" s="34">
        <v>100614.5</v>
      </c>
      <c r="D20" s="34">
        <v>94486</v>
      </c>
      <c r="E20" s="34">
        <v>227290</v>
      </c>
      <c r="F20" s="34">
        <v>306306</v>
      </c>
      <c r="G20" s="34">
        <v>55763.4</v>
      </c>
      <c r="H20" s="34">
        <v>1200412.5</v>
      </c>
      <c r="I20" s="34">
        <v>0</v>
      </c>
      <c r="J20" s="34">
        <v>0</v>
      </c>
      <c r="K20" s="34">
        <v>495635</v>
      </c>
      <c r="L20" s="34">
        <v>0</v>
      </c>
      <c r="M20" s="34">
        <v>802655</v>
      </c>
      <c r="N20" s="34">
        <v>120904</v>
      </c>
      <c r="O20" s="34">
        <v>3404066.4</v>
      </c>
      <c r="P20" s="34">
        <v>0</v>
      </c>
      <c r="R20" s="66"/>
    </row>
    <row r="21" spans="1:18" s="38" customFormat="1" ht="20.25" customHeight="1" x14ac:dyDescent="0.25">
      <c r="A21" s="36"/>
      <c r="B21" s="37" t="s">
        <v>10</v>
      </c>
      <c r="C21" s="30">
        <v>0</v>
      </c>
      <c r="D21" s="30">
        <v>0</v>
      </c>
      <c r="E21" s="30">
        <v>0</v>
      </c>
      <c r="F21" s="30">
        <v>306306</v>
      </c>
      <c r="G21" s="31">
        <v>27203.4</v>
      </c>
      <c r="H21" s="30">
        <v>0</v>
      </c>
      <c r="I21" s="30">
        <v>0</v>
      </c>
      <c r="J21" s="30">
        <v>0</v>
      </c>
      <c r="K21" s="30">
        <v>371280</v>
      </c>
      <c r="L21" s="32">
        <v>0</v>
      </c>
      <c r="M21" s="32">
        <v>0</v>
      </c>
      <c r="N21" s="32">
        <v>120904</v>
      </c>
      <c r="O21" s="18">
        <f t="shared" ref="O21:O22" si="6">C21+D21+E21+F21+G21+H21+I21+J21+K21+L21+M21+N21</f>
        <v>825693.4</v>
      </c>
      <c r="P21" s="30">
        <v>0</v>
      </c>
      <c r="R21" s="67"/>
    </row>
    <row r="22" spans="1:18" s="38" customFormat="1" ht="20.25" customHeight="1" x14ac:dyDescent="0.25">
      <c r="A22" s="36"/>
      <c r="B22" s="37" t="s">
        <v>11</v>
      </c>
      <c r="C22" s="30">
        <v>100614.5</v>
      </c>
      <c r="D22" s="30">
        <v>94486</v>
      </c>
      <c r="E22" s="30">
        <v>227290</v>
      </c>
      <c r="F22" s="30">
        <v>0</v>
      </c>
      <c r="G22" s="31">
        <v>28560</v>
      </c>
      <c r="H22" s="30">
        <v>1200412.5</v>
      </c>
      <c r="I22" s="30">
        <v>0</v>
      </c>
      <c r="J22" s="30">
        <v>0</v>
      </c>
      <c r="K22" s="30">
        <v>124355</v>
      </c>
      <c r="L22" s="32">
        <v>0</v>
      </c>
      <c r="M22" s="32">
        <v>802655</v>
      </c>
      <c r="N22" s="32">
        <v>0</v>
      </c>
      <c r="O22" s="18">
        <f t="shared" si="6"/>
        <v>2578373</v>
      </c>
      <c r="P22" s="30">
        <v>0</v>
      </c>
      <c r="R22" s="67"/>
    </row>
    <row r="23" spans="1:18" s="35" customFormat="1" ht="20.25" customHeight="1" x14ac:dyDescent="0.25">
      <c r="A23" s="33"/>
      <c r="B23" s="26" t="s">
        <v>16</v>
      </c>
      <c r="C23" s="34">
        <v>17742.900000000001</v>
      </c>
      <c r="D23" s="34">
        <v>18159.399999999998</v>
      </c>
      <c r="E23" s="34">
        <v>76390.86</v>
      </c>
      <c r="F23" s="34">
        <v>0</v>
      </c>
      <c r="G23" s="34">
        <v>75933.899999999994</v>
      </c>
      <c r="H23" s="34">
        <v>147698.04</v>
      </c>
      <c r="I23" s="34">
        <v>0</v>
      </c>
      <c r="J23" s="34">
        <v>0</v>
      </c>
      <c r="K23" s="34">
        <v>0</v>
      </c>
      <c r="L23" s="34">
        <v>95418.96</v>
      </c>
      <c r="M23" s="34">
        <v>92022.7</v>
      </c>
      <c r="N23" s="34">
        <v>0</v>
      </c>
      <c r="O23" s="34">
        <v>523366.76</v>
      </c>
      <c r="P23" s="34">
        <v>0</v>
      </c>
      <c r="R23" s="66"/>
    </row>
    <row r="24" spans="1:18" s="38" customFormat="1" ht="20.25" customHeight="1" x14ac:dyDescent="0.25">
      <c r="A24" s="36"/>
      <c r="B24" s="37" t="s">
        <v>10</v>
      </c>
      <c r="C24" s="30">
        <v>0</v>
      </c>
      <c r="D24" s="30">
        <v>0</v>
      </c>
      <c r="E24" s="30">
        <v>0</v>
      </c>
      <c r="F24" s="30">
        <v>0</v>
      </c>
      <c r="G24" s="31">
        <v>0</v>
      </c>
      <c r="H24" s="30">
        <v>0</v>
      </c>
      <c r="I24" s="30">
        <v>0</v>
      </c>
      <c r="J24" s="30">
        <v>0</v>
      </c>
      <c r="K24" s="30">
        <v>0</v>
      </c>
      <c r="L24" s="32">
        <v>0</v>
      </c>
      <c r="M24" s="32">
        <v>0</v>
      </c>
      <c r="N24" s="32">
        <v>0</v>
      </c>
      <c r="O24" s="18">
        <f t="shared" ref="O24:O25" si="7">C24+D24+E24+F24+G24+H24+I24+J24+K24+L24+M24+N24</f>
        <v>0</v>
      </c>
      <c r="P24" s="30">
        <v>0</v>
      </c>
      <c r="R24" s="67"/>
    </row>
    <row r="25" spans="1:18" s="38" customFormat="1" ht="20.25" customHeight="1" x14ac:dyDescent="0.25">
      <c r="A25" s="36"/>
      <c r="B25" s="37" t="s">
        <v>11</v>
      </c>
      <c r="C25" s="30">
        <v>17742.900000000001</v>
      </c>
      <c r="D25" s="30">
        <v>18159.399999999998</v>
      </c>
      <c r="E25" s="30">
        <v>76390.86</v>
      </c>
      <c r="F25" s="30">
        <v>0</v>
      </c>
      <c r="G25" s="31">
        <v>75933.899999999994</v>
      </c>
      <c r="H25" s="30">
        <v>147698.04</v>
      </c>
      <c r="I25" s="30">
        <v>0</v>
      </c>
      <c r="J25" s="30">
        <v>0</v>
      </c>
      <c r="K25" s="30">
        <v>0</v>
      </c>
      <c r="L25" s="32">
        <v>95418.96</v>
      </c>
      <c r="M25" s="32">
        <v>92022.7</v>
      </c>
      <c r="N25" s="32">
        <v>0</v>
      </c>
      <c r="O25" s="18">
        <f t="shared" si="7"/>
        <v>523366.76</v>
      </c>
      <c r="P25" s="30">
        <v>0</v>
      </c>
      <c r="R25" s="67"/>
    </row>
    <row r="26" spans="1:18" ht="20.25" customHeight="1" x14ac:dyDescent="0.25">
      <c r="A26" s="39">
        <v>2</v>
      </c>
      <c r="B26" s="40" t="s">
        <v>17</v>
      </c>
      <c r="C26" s="41">
        <f>C27+C31+C32+C33+C34+C37+C38</f>
        <v>142832.38</v>
      </c>
      <c r="D26" s="41">
        <f t="shared" ref="D26:O26" si="8">D27+D31+D32+D33+D34+D37+D38</f>
        <v>157631.07</v>
      </c>
      <c r="E26" s="41">
        <f t="shared" si="8"/>
        <v>256590.87999999998</v>
      </c>
      <c r="F26" s="41">
        <f t="shared" si="8"/>
        <v>150600.45000000001</v>
      </c>
      <c r="G26" s="41">
        <f t="shared" si="8"/>
        <v>354565.52</v>
      </c>
      <c r="H26" s="41">
        <f t="shared" si="8"/>
        <v>330742.99</v>
      </c>
      <c r="I26" s="41">
        <f t="shared" si="8"/>
        <v>46673.54</v>
      </c>
      <c r="J26" s="41">
        <f t="shared" si="8"/>
        <v>238338.07</v>
      </c>
      <c r="K26" s="41">
        <f t="shared" si="8"/>
        <v>196164.44</v>
      </c>
      <c r="L26" s="41">
        <f t="shared" si="8"/>
        <v>10354.999999999993</v>
      </c>
      <c r="M26" s="41">
        <f t="shared" si="8"/>
        <v>334695.12</v>
      </c>
      <c r="N26" s="41">
        <f t="shared" si="8"/>
        <v>1043319.3</v>
      </c>
      <c r="O26" s="41">
        <f t="shared" si="8"/>
        <v>3262508.76</v>
      </c>
      <c r="P26" s="41">
        <v>0</v>
      </c>
    </row>
    <row r="27" spans="1:18" s="44" customFormat="1" ht="20.25" customHeight="1" x14ac:dyDescent="0.25">
      <c r="A27" s="33" t="s">
        <v>18</v>
      </c>
      <c r="B27" s="42" t="s">
        <v>19</v>
      </c>
      <c r="C27" s="43">
        <f>C28+C29+C30</f>
        <v>121173.12</v>
      </c>
      <c r="D27" s="43">
        <f t="shared" ref="D27:O27" si="9">D28+D29+D30</f>
        <v>126392.04000000001</v>
      </c>
      <c r="E27" s="43">
        <f t="shared" si="9"/>
        <v>170841.66999999998</v>
      </c>
      <c r="F27" s="43">
        <f t="shared" si="9"/>
        <v>133085.85</v>
      </c>
      <c r="G27" s="43">
        <f t="shared" si="9"/>
        <v>333161.32</v>
      </c>
      <c r="H27" s="43">
        <f t="shared" si="9"/>
        <v>309133.89</v>
      </c>
      <c r="I27" s="43">
        <f t="shared" si="9"/>
        <v>9592</v>
      </c>
      <c r="J27" s="43">
        <f t="shared" si="9"/>
        <v>210607.99</v>
      </c>
      <c r="K27" s="43">
        <f t="shared" si="9"/>
        <v>196164.44</v>
      </c>
      <c r="L27" s="43">
        <f t="shared" si="9"/>
        <v>4577.9999999999882</v>
      </c>
      <c r="M27" s="43">
        <f t="shared" si="9"/>
        <v>298885.34999999998</v>
      </c>
      <c r="N27" s="43">
        <f t="shared" si="9"/>
        <v>848969.28</v>
      </c>
      <c r="O27" s="43">
        <f t="shared" si="9"/>
        <v>2762584.9499999997</v>
      </c>
      <c r="P27" s="43">
        <v>0</v>
      </c>
      <c r="R27" s="68"/>
    </row>
    <row r="28" spans="1:18" s="44" customFormat="1" ht="20.25" customHeight="1" x14ac:dyDescent="0.25">
      <c r="A28" s="36"/>
      <c r="B28" s="37" t="s">
        <v>20</v>
      </c>
      <c r="C28" s="30">
        <v>85802.62</v>
      </c>
      <c r="D28" s="30">
        <v>80110.64</v>
      </c>
      <c r="E28" s="30">
        <v>119919.05</v>
      </c>
      <c r="F28" s="30">
        <v>133085.85</v>
      </c>
      <c r="G28" s="31">
        <v>249885.32</v>
      </c>
      <c r="H28" s="30">
        <v>239984.29</v>
      </c>
      <c r="I28" s="30">
        <v>9592</v>
      </c>
      <c r="J28" s="30">
        <v>201451.99</v>
      </c>
      <c r="K28" s="30">
        <v>191586.44</v>
      </c>
      <c r="L28" s="32">
        <v>-1.1652900866465643E-11</v>
      </c>
      <c r="M28" s="32">
        <v>200131.35</v>
      </c>
      <c r="N28" s="32">
        <v>514350.18</v>
      </c>
      <c r="O28" s="18">
        <f t="shared" ref="O28:O33" si="10">C28+D28+E28+F28+G28+H28+I28+J28+K28+L28+M28+N28</f>
        <v>2025899.73</v>
      </c>
      <c r="P28" s="30">
        <v>0</v>
      </c>
      <c r="R28" s="68"/>
    </row>
    <row r="29" spans="1:18" s="44" customFormat="1" ht="20.25" customHeight="1" x14ac:dyDescent="0.25">
      <c r="A29" s="36"/>
      <c r="B29" s="37" t="s">
        <v>21</v>
      </c>
      <c r="C29" s="30">
        <v>35370.5</v>
      </c>
      <c r="D29" s="30">
        <v>46281.4</v>
      </c>
      <c r="E29" s="30">
        <v>34659.82</v>
      </c>
      <c r="F29" s="30">
        <v>0</v>
      </c>
      <c r="G29" s="31">
        <v>83276</v>
      </c>
      <c r="H29" s="30">
        <v>53791.5</v>
      </c>
      <c r="I29" s="30">
        <v>0</v>
      </c>
      <c r="J29" s="30">
        <v>0</v>
      </c>
      <c r="K29" s="30">
        <v>0</v>
      </c>
      <c r="L29" s="32">
        <v>0</v>
      </c>
      <c r="M29" s="32">
        <v>85020</v>
      </c>
      <c r="N29" s="32">
        <v>334619.09999999998</v>
      </c>
      <c r="O29" s="18">
        <f t="shared" si="10"/>
        <v>673018.32</v>
      </c>
      <c r="P29" s="30">
        <v>0</v>
      </c>
      <c r="R29" s="68"/>
    </row>
    <row r="30" spans="1:18" s="44" customFormat="1" ht="20.25" customHeight="1" x14ac:dyDescent="0.25">
      <c r="A30" s="36"/>
      <c r="B30" s="37" t="s">
        <v>22</v>
      </c>
      <c r="C30" s="30">
        <v>0</v>
      </c>
      <c r="D30" s="30">
        <v>0</v>
      </c>
      <c r="E30" s="30">
        <v>16262.8</v>
      </c>
      <c r="F30" s="30">
        <v>0</v>
      </c>
      <c r="G30" s="31">
        <v>0</v>
      </c>
      <c r="H30" s="30">
        <v>15358.1</v>
      </c>
      <c r="I30" s="30">
        <v>0</v>
      </c>
      <c r="J30" s="30">
        <v>9156</v>
      </c>
      <c r="K30" s="30">
        <v>4578</v>
      </c>
      <c r="L30" s="32">
        <v>4578</v>
      </c>
      <c r="M30" s="32">
        <v>13734</v>
      </c>
      <c r="N30" s="32">
        <v>0</v>
      </c>
      <c r="O30" s="18">
        <f t="shared" si="10"/>
        <v>63666.9</v>
      </c>
      <c r="P30" s="30">
        <v>0</v>
      </c>
      <c r="R30" s="68"/>
    </row>
    <row r="31" spans="1:18" s="44" customFormat="1" ht="20.25" customHeight="1" x14ac:dyDescent="0.25">
      <c r="A31" s="36" t="s">
        <v>23</v>
      </c>
      <c r="B31" s="37" t="s">
        <v>24</v>
      </c>
      <c r="C31" s="30">
        <v>0</v>
      </c>
      <c r="D31" s="30">
        <v>0</v>
      </c>
      <c r="E31" s="30">
        <v>0</v>
      </c>
      <c r="F31" s="30">
        <v>0</v>
      </c>
      <c r="G31" s="31">
        <v>0</v>
      </c>
      <c r="H31" s="30">
        <v>0</v>
      </c>
      <c r="I31" s="30">
        <v>0</v>
      </c>
      <c r="J31" s="30">
        <v>0</v>
      </c>
      <c r="K31" s="30">
        <v>0</v>
      </c>
      <c r="L31" s="32">
        <v>0</v>
      </c>
      <c r="M31" s="32">
        <v>0</v>
      </c>
      <c r="N31" s="32">
        <v>0</v>
      </c>
      <c r="O31" s="18">
        <f t="shared" si="10"/>
        <v>0</v>
      </c>
      <c r="P31" s="30">
        <v>0</v>
      </c>
      <c r="R31" s="68"/>
    </row>
    <row r="32" spans="1:18" s="44" customFormat="1" ht="20.25" customHeight="1" x14ac:dyDescent="0.25">
      <c r="A32" s="36" t="s">
        <v>25</v>
      </c>
      <c r="B32" s="37" t="s">
        <v>26</v>
      </c>
      <c r="C32" s="30">
        <v>0</v>
      </c>
      <c r="D32" s="30">
        <v>0</v>
      </c>
      <c r="E32" s="30">
        <v>59916.21</v>
      </c>
      <c r="F32" s="30">
        <v>0</v>
      </c>
      <c r="G32" s="31">
        <v>0</v>
      </c>
      <c r="H32" s="30">
        <v>0</v>
      </c>
      <c r="I32" s="30">
        <v>0</v>
      </c>
      <c r="J32" s="30">
        <v>0</v>
      </c>
      <c r="K32" s="30">
        <v>0</v>
      </c>
      <c r="L32" s="32">
        <v>0</v>
      </c>
      <c r="M32" s="32">
        <v>0</v>
      </c>
      <c r="N32" s="32">
        <v>0</v>
      </c>
      <c r="O32" s="18">
        <f t="shared" si="10"/>
        <v>59916.21</v>
      </c>
      <c r="P32" s="30">
        <v>0</v>
      </c>
      <c r="R32" s="68"/>
    </row>
    <row r="33" spans="1:18" s="44" customFormat="1" ht="20.25" customHeight="1" x14ac:dyDescent="0.25">
      <c r="A33" s="36" t="s">
        <v>25</v>
      </c>
      <c r="B33" s="37" t="s">
        <v>27</v>
      </c>
      <c r="C33" s="30">
        <v>0</v>
      </c>
      <c r="D33" s="30">
        <v>0</v>
      </c>
      <c r="E33" s="30">
        <v>0</v>
      </c>
      <c r="F33" s="30">
        <v>0</v>
      </c>
      <c r="G33" s="31">
        <v>0</v>
      </c>
      <c r="H33" s="30">
        <v>0</v>
      </c>
      <c r="I33" s="30">
        <v>0</v>
      </c>
      <c r="J33" s="30">
        <v>0</v>
      </c>
      <c r="K33" s="30">
        <v>0</v>
      </c>
      <c r="L33" s="32">
        <v>0</v>
      </c>
      <c r="M33" s="32">
        <v>0</v>
      </c>
      <c r="N33" s="32">
        <v>0</v>
      </c>
      <c r="O33" s="18">
        <f t="shared" si="10"/>
        <v>0</v>
      </c>
      <c r="P33" s="30">
        <v>0</v>
      </c>
      <c r="R33" s="68"/>
    </row>
    <row r="34" spans="1:18" s="44" customFormat="1" ht="20.25" customHeight="1" x14ac:dyDescent="0.25">
      <c r="A34" s="33" t="s">
        <v>28</v>
      </c>
      <c r="B34" s="42" t="s">
        <v>29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R34" s="68"/>
    </row>
    <row r="35" spans="1:18" s="44" customFormat="1" ht="20.25" customHeight="1" x14ac:dyDescent="0.25">
      <c r="A35" s="36"/>
      <c r="B35" s="37" t="s">
        <v>30</v>
      </c>
      <c r="C35" s="30">
        <v>0</v>
      </c>
      <c r="D35" s="30">
        <v>0</v>
      </c>
      <c r="E35" s="30">
        <v>0</v>
      </c>
      <c r="F35" s="30">
        <v>0</v>
      </c>
      <c r="G35" s="31">
        <v>0</v>
      </c>
      <c r="H35" s="30">
        <v>0</v>
      </c>
      <c r="I35" s="30">
        <v>0</v>
      </c>
      <c r="J35" s="30">
        <v>0</v>
      </c>
      <c r="K35" s="30">
        <v>0</v>
      </c>
      <c r="L35" s="32">
        <v>0</v>
      </c>
      <c r="M35" s="32">
        <v>0</v>
      </c>
      <c r="N35" s="32">
        <v>0</v>
      </c>
      <c r="O35" s="18">
        <f t="shared" ref="O35:O37" si="11">C35+D35+E35+F35+G35+H35+I35+J35+K35+L35+M35+N35</f>
        <v>0</v>
      </c>
      <c r="P35" s="30">
        <v>0</v>
      </c>
      <c r="R35" s="68"/>
    </row>
    <row r="36" spans="1:18" s="44" customFormat="1" ht="20.25" customHeight="1" x14ac:dyDescent="0.25">
      <c r="A36" s="36"/>
      <c r="B36" s="37" t="s">
        <v>31</v>
      </c>
      <c r="C36" s="30">
        <v>0</v>
      </c>
      <c r="D36" s="30">
        <v>0</v>
      </c>
      <c r="E36" s="30">
        <v>0</v>
      </c>
      <c r="F36" s="30">
        <v>0</v>
      </c>
      <c r="G36" s="31">
        <v>0</v>
      </c>
      <c r="H36" s="30">
        <v>0</v>
      </c>
      <c r="I36" s="30">
        <v>0</v>
      </c>
      <c r="J36" s="30">
        <v>0</v>
      </c>
      <c r="K36" s="30">
        <v>0</v>
      </c>
      <c r="L36" s="32">
        <v>0</v>
      </c>
      <c r="M36" s="32">
        <v>0</v>
      </c>
      <c r="N36" s="32">
        <v>0</v>
      </c>
      <c r="O36" s="18">
        <f t="shared" si="11"/>
        <v>0</v>
      </c>
      <c r="P36" s="30">
        <v>0</v>
      </c>
      <c r="R36" s="68"/>
    </row>
    <row r="37" spans="1:18" s="44" customFormat="1" ht="20.25" customHeight="1" x14ac:dyDescent="0.25">
      <c r="A37" s="36" t="s">
        <v>32</v>
      </c>
      <c r="B37" s="37" t="s">
        <v>33</v>
      </c>
      <c r="C37" s="30">
        <v>9395.7999999999993</v>
      </c>
      <c r="D37" s="30">
        <v>17292</v>
      </c>
      <c r="E37" s="30">
        <v>25833</v>
      </c>
      <c r="F37" s="30">
        <v>17514.599999999999</v>
      </c>
      <c r="G37" s="31">
        <v>21404.2</v>
      </c>
      <c r="H37" s="30">
        <v>17531.8</v>
      </c>
      <c r="I37" s="30">
        <v>37081.54</v>
      </c>
      <c r="J37" s="30">
        <v>27730.080000000002</v>
      </c>
      <c r="K37" s="30">
        <v>0</v>
      </c>
      <c r="L37" s="32">
        <v>5777.0000000000036</v>
      </c>
      <c r="M37" s="32">
        <v>20928</v>
      </c>
      <c r="N37" s="32">
        <v>114288.42</v>
      </c>
      <c r="O37" s="18">
        <f t="shared" si="11"/>
        <v>314776.44</v>
      </c>
      <c r="P37" s="30">
        <v>0</v>
      </c>
      <c r="R37" s="68"/>
    </row>
    <row r="38" spans="1:18" s="44" customFormat="1" ht="20.25" customHeight="1" x14ac:dyDescent="0.25">
      <c r="A38" s="33" t="s">
        <v>34</v>
      </c>
      <c r="B38" s="26" t="s">
        <v>35</v>
      </c>
      <c r="C38" s="34">
        <v>12263.46</v>
      </c>
      <c r="D38" s="34">
        <v>13947.03</v>
      </c>
      <c r="E38" s="34">
        <v>0</v>
      </c>
      <c r="F38" s="34">
        <v>0</v>
      </c>
      <c r="G38" s="34">
        <v>0</v>
      </c>
      <c r="H38" s="34">
        <v>4077.3</v>
      </c>
      <c r="I38" s="34">
        <v>0</v>
      </c>
      <c r="J38" s="34">
        <v>0</v>
      </c>
      <c r="K38" s="34">
        <v>0</v>
      </c>
      <c r="L38" s="34">
        <v>0</v>
      </c>
      <c r="M38" s="34">
        <v>14881.770000000004</v>
      </c>
      <c r="N38" s="34">
        <v>80061.600000000006</v>
      </c>
      <c r="O38" s="34">
        <v>125231.16</v>
      </c>
      <c r="P38" s="34">
        <v>0</v>
      </c>
      <c r="R38" s="68"/>
    </row>
    <row r="39" spans="1:18" s="38" customFormat="1" ht="20.25" customHeight="1" x14ac:dyDescent="0.25">
      <c r="A39" s="28"/>
      <c r="B39" s="29" t="s">
        <v>36</v>
      </c>
      <c r="C39" s="30">
        <v>0</v>
      </c>
      <c r="D39" s="30">
        <v>0</v>
      </c>
      <c r="E39" s="30">
        <v>0</v>
      </c>
      <c r="F39" s="30">
        <v>0</v>
      </c>
      <c r="G39" s="31">
        <v>0</v>
      </c>
      <c r="H39" s="30">
        <v>0</v>
      </c>
      <c r="I39" s="30">
        <v>0</v>
      </c>
      <c r="J39" s="30">
        <v>0</v>
      </c>
      <c r="K39" s="30">
        <v>0</v>
      </c>
      <c r="L39" s="32">
        <v>0</v>
      </c>
      <c r="M39" s="32">
        <v>0</v>
      </c>
      <c r="N39" s="32">
        <v>0</v>
      </c>
      <c r="O39" s="18">
        <f t="shared" ref="O39:O40" si="12">C39+D39+E39+F39+G39+H39+I39+J39+K39+L39+M39+N39</f>
        <v>0</v>
      </c>
      <c r="P39" s="30">
        <v>0</v>
      </c>
      <c r="R39" s="67"/>
    </row>
    <row r="40" spans="1:18" s="38" customFormat="1" ht="20.25" customHeight="1" x14ac:dyDescent="0.25">
      <c r="A40" s="28"/>
      <c r="B40" s="29" t="s">
        <v>37</v>
      </c>
      <c r="C40" s="30">
        <v>12263.46</v>
      </c>
      <c r="D40" s="30">
        <v>13947.03</v>
      </c>
      <c r="E40" s="30">
        <v>0</v>
      </c>
      <c r="F40" s="30">
        <v>0</v>
      </c>
      <c r="G40" s="31">
        <v>0</v>
      </c>
      <c r="H40" s="30">
        <v>4077.3</v>
      </c>
      <c r="I40" s="30">
        <v>0</v>
      </c>
      <c r="J40" s="30">
        <v>0</v>
      </c>
      <c r="K40" s="30">
        <v>0</v>
      </c>
      <c r="L40" s="32">
        <v>0</v>
      </c>
      <c r="M40" s="32">
        <v>14881.770000000004</v>
      </c>
      <c r="N40" s="32">
        <v>80061.600000000006</v>
      </c>
      <c r="O40" s="18">
        <f t="shared" si="12"/>
        <v>125231.16</v>
      </c>
      <c r="P40" s="30">
        <v>0</v>
      </c>
      <c r="R40" s="67"/>
    </row>
    <row r="41" spans="1:18" ht="20.25" customHeight="1" x14ac:dyDescent="0.25">
      <c r="A41" s="39">
        <v>3</v>
      </c>
      <c r="B41" s="40" t="s">
        <v>38</v>
      </c>
      <c r="C41" s="41">
        <f>C42+C43+C44+C45</f>
        <v>0</v>
      </c>
      <c r="D41" s="41">
        <f t="shared" ref="D41:P41" si="13">D42+D43+D44+D45</f>
        <v>432852.08</v>
      </c>
      <c r="E41" s="41">
        <f t="shared" si="13"/>
        <v>0</v>
      </c>
      <c r="F41" s="41">
        <f t="shared" si="13"/>
        <v>250531.52999999997</v>
      </c>
      <c r="G41" s="41">
        <f t="shared" si="13"/>
        <v>821281.99</v>
      </c>
      <c r="H41" s="41">
        <f t="shared" si="13"/>
        <v>884821.92999999993</v>
      </c>
      <c r="I41" s="41">
        <f t="shared" si="13"/>
        <v>498180.20999999996</v>
      </c>
      <c r="J41" s="41">
        <f t="shared" si="13"/>
        <v>1045909.5</v>
      </c>
      <c r="K41" s="41">
        <f t="shared" si="13"/>
        <v>0</v>
      </c>
      <c r="L41" s="41">
        <f t="shared" si="13"/>
        <v>381744.16</v>
      </c>
      <c r="M41" s="41">
        <f t="shared" si="13"/>
        <v>378884</v>
      </c>
      <c r="N41" s="41">
        <f t="shared" si="13"/>
        <v>2375504.84</v>
      </c>
      <c r="O41" s="41">
        <f t="shared" si="13"/>
        <v>7069710.2399999993</v>
      </c>
      <c r="P41" s="41">
        <f t="shared" si="13"/>
        <v>0</v>
      </c>
    </row>
    <row r="42" spans="1:18" ht="20.25" customHeight="1" x14ac:dyDescent="0.25">
      <c r="A42" s="28"/>
      <c r="B42" s="29" t="s">
        <v>39</v>
      </c>
      <c r="C42" s="30">
        <v>0</v>
      </c>
      <c r="D42" s="30">
        <v>380314.08</v>
      </c>
      <c r="E42" s="30">
        <v>0</v>
      </c>
      <c r="F42" s="30">
        <v>95436.039999999979</v>
      </c>
      <c r="G42" s="31">
        <v>284163</v>
      </c>
      <c r="H42" s="30">
        <v>381744.16</v>
      </c>
      <c r="I42" s="30">
        <v>477180.19999999995</v>
      </c>
      <c r="J42" s="30">
        <v>852489</v>
      </c>
      <c r="K42" s="30">
        <v>0</v>
      </c>
      <c r="L42" s="32">
        <v>381744.16</v>
      </c>
      <c r="M42" s="32">
        <v>378884</v>
      </c>
      <c r="N42" s="32">
        <v>1047651.32</v>
      </c>
      <c r="O42" s="18">
        <f t="shared" ref="O42:O48" si="14">C42+D42+E42+F42+G42+H42+I42+J42+K42+L42+M42+N42</f>
        <v>4279605.96</v>
      </c>
      <c r="P42" s="30">
        <v>0</v>
      </c>
    </row>
    <row r="43" spans="1:18" ht="20.25" customHeight="1" x14ac:dyDescent="0.25">
      <c r="A43" s="28"/>
      <c r="B43" s="45" t="s">
        <v>40</v>
      </c>
      <c r="C43" s="30">
        <v>0</v>
      </c>
      <c r="D43" s="30">
        <v>0</v>
      </c>
      <c r="E43" s="30">
        <v>0</v>
      </c>
      <c r="F43" s="30">
        <v>48765.99</v>
      </c>
      <c r="G43" s="31">
        <v>379068.99</v>
      </c>
      <c r="H43" s="30">
        <v>0</v>
      </c>
      <c r="I43" s="30">
        <v>0</v>
      </c>
      <c r="J43" s="30">
        <v>0</v>
      </c>
      <c r="K43" s="30">
        <v>0</v>
      </c>
      <c r="L43" s="32">
        <v>0</v>
      </c>
      <c r="M43" s="32">
        <v>0</v>
      </c>
      <c r="N43" s="32">
        <v>221678.75</v>
      </c>
      <c r="O43" s="18">
        <f t="shared" si="14"/>
        <v>649513.73</v>
      </c>
      <c r="P43" s="30">
        <v>0</v>
      </c>
    </row>
    <row r="44" spans="1:18" ht="20.25" customHeight="1" x14ac:dyDescent="0.25">
      <c r="A44" s="28"/>
      <c r="B44" s="46" t="s">
        <v>41</v>
      </c>
      <c r="C44" s="30">
        <v>0</v>
      </c>
      <c r="D44" s="30">
        <v>20928</v>
      </c>
      <c r="E44" s="30">
        <v>0</v>
      </c>
      <c r="F44" s="30">
        <v>41856</v>
      </c>
      <c r="G44" s="31">
        <v>0</v>
      </c>
      <c r="H44" s="30">
        <v>84000.02</v>
      </c>
      <c r="I44" s="30">
        <v>21000.01</v>
      </c>
      <c r="J44" s="30">
        <v>0</v>
      </c>
      <c r="K44" s="30">
        <v>0</v>
      </c>
      <c r="L44" s="32">
        <v>0</v>
      </c>
      <c r="M44" s="32">
        <v>0</v>
      </c>
      <c r="N44" s="32">
        <v>84000.02</v>
      </c>
      <c r="O44" s="18">
        <f t="shared" si="14"/>
        <v>251784.05000000005</v>
      </c>
      <c r="P44" s="30">
        <v>0</v>
      </c>
    </row>
    <row r="45" spans="1:18" ht="20.25" customHeight="1" x14ac:dyDescent="0.25">
      <c r="A45" s="28"/>
      <c r="B45" s="45" t="s">
        <v>42</v>
      </c>
      <c r="C45" s="30">
        <v>0</v>
      </c>
      <c r="D45" s="30">
        <v>31610</v>
      </c>
      <c r="E45" s="30">
        <v>0</v>
      </c>
      <c r="F45" s="30">
        <v>64473.5</v>
      </c>
      <c r="G45" s="31">
        <v>158050</v>
      </c>
      <c r="H45" s="30">
        <v>419077.75</v>
      </c>
      <c r="I45" s="30">
        <v>0</v>
      </c>
      <c r="J45" s="30">
        <v>193420.5</v>
      </c>
      <c r="K45" s="30">
        <v>0</v>
      </c>
      <c r="L45" s="32">
        <v>0</v>
      </c>
      <c r="M45" s="32">
        <v>0</v>
      </c>
      <c r="N45" s="32">
        <v>1022174.75</v>
      </c>
      <c r="O45" s="18">
        <f t="shared" si="14"/>
        <v>1888806.5</v>
      </c>
      <c r="P45" s="30">
        <v>0</v>
      </c>
    </row>
    <row r="46" spans="1:18" ht="20.25" customHeight="1" x14ac:dyDescent="0.25">
      <c r="A46" s="47">
        <v>4</v>
      </c>
      <c r="B46" s="48" t="s">
        <v>43</v>
      </c>
      <c r="C46" s="23">
        <v>0</v>
      </c>
      <c r="D46" s="23">
        <v>11917.68</v>
      </c>
      <c r="E46" s="23">
        <v>23835.360000000001</v>
      </c>
      <c r="F46" s="23">
        <v>11917.68</v>
      </c>
      <c r="G46" s="24">
        <v>11917.68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69">
        <f t="shared" si="14"/>
        <v>59588.4</v>
      </c>
      <c r="P46" s="23">
        <v>0</v>
      </c>
    </row>
    <row r="47" spans="1:18" ht="20.25" customHeight="1" x14ac:dyDescent="0.25">
      <c r="A47" s="39">
        <v>5</v>
      </c>
      <c r="B47" s="40" t="s">
        <v>44</v>
      </c>
      <c r="C47" s="23">
        <v>40408.74</v>
      </c>
      <c r="D47" s="23">
        <v>52655.87</v>
      </c>
      <c r="E47" s="23">
        <v>95796.78</v>
      </c>
      <c r="F47" s="23">
        <v>39023.99</v>
      </c>
      <c r="G47" s="24">
        <v>78462.39</v>
      </c>
      <c r="H47" s="23">
        <v>60900.07</v>
      </c>
      <c r="I47" s="23">
        <v>8210.0499999999993</v>
      </c>
      <c r="J47" s="23">
        <v>49799.240000000027</v>
      </c>
      <c r="K47" s="23">
        <v>38729.019999999997</v>
      </c>
      <c r="L47" s="23">
        <v>5.8211213627146208E-12</v>
      </c>
      <c r="M47" s="23">
        <v>0</v>
      </c>
      <c r="N47" s="23">
        <v>99290.63</v>
      </c>
      <c r="O47" s="69">
        <f t="shared" si="14"/>
        <v>563276.78</v>
      </c>
      <c r="P47" s="23">
        <v>0</v>
      </c>
    </row>
    <row r="48" spans="1:18" ht="20.25" customHeight="1" x14ac:dyDescent="0.25">
      <c r="A48" s="39"/>
      <c r="B48" s="40" t="s">
        <v>45</v>
      </c>
      <c r="C48" s="23">
        <v>0</v>
      </c>
      <c r="D48" s="23">
        <v>0</v>
      </c>
      <c r="E48" s="23">
        <v>0</v>
      </c>
      <c r="F48" s="23">
        <v>0</v>
      </c>
      <c r="G48" s="24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69">
        <f t="shared" si="14"/>
        <v>0</v>
      </c>
      <c r="P48" s="23">
        <v>0</v>
      </c>
    </row>
    <row r="49" spans="1:20" ht="20.25" customHeight="1" x14ac:dyDescent="0.25">
      <c r="A49" s="39">
        <v>6</v>
      </c>
      <c r="B49" s="40" t="s">
        <v>46</v>
      </c>
      <c r="C49" s="41">
        <f>C50+C64</f>
        <v>910688.74</v>
      </c>
      <c r="D49" s="41">
        <f t="shared" ref="D49:P49" si="15">D50+D64</f>
        <v>1188681.5</v>
      </c>
      <c r="E49" s="41">
        <f t="shared" si="15"/>
        <v>1548572.58</v>
      </c>
      <c r="F49" s="41">
        <f t="shared" si="15"/>
        <v>2204022.6799999997</v>
      </c>
      <c r="G49" s="41">
        <f t="shared" si="15"/>
        <v>1730060.5799999998</v>
      </c>
      <c r="H49" s="41">
        <f t="shared" si="15"/>
        <v>3105517.36</v>
      </c>
      <c r="I49" s="41">
        <f t="shared" si="15"/>
        <v>1862466.0799999998</v>
      </c>
      <c r="J49" s="41">
        <f t="shared" si="15"/>
        <v>2437821.04</v>
      </c>
      <c r="K49" s="41">
        <f t="shared" si="15"/>
        <v>2864707.09</v>
      </c>
      <c r="L49" s="41">
        <f t="shared" si="15"/>
        <v>2227283.71</v>
      </c>
      <c r="M49" s="41">
        <f t="shared" si="15"/>
        <v>9783525.5599999987</v>
      </c>
      <c r="N49" s="41">
        <f t="shared" si="15"/>
        <v>5536674.1899999995</v>
      </c>
      <c r="O49" s="41">
        <f t="shared" si="15"/>
        <v>35400021.110000007</v>
      </c>
      <c r="P49" s="41">
        <f t="shared" si="15"/>
        <v>37729.799999999996</v>
      </c>
    </row>
    <row r="50" spans="1:20" s="44" customFormat="1" ht="20.25" customHeight="1" x14ac:dyDescent="0.25">
      <c r="A50" s="49"/>
      <c r="B50" s="26" t="s">
        <v>47</v>
      </c>
      <c r="C50" s="43">
        <f>C51+C52+C53+C54+C55+C56+C57+C58+C59+C60+C61+C62+C63</f>
        <v>634503.68999999994</v>
      </c>
      <c r="D50" s="43">
        <f t="shared" ref="D50:P50" si="16">D51+D52+D53+D54+D55+D56+D57+D58+D59+D60+D61+D62+D63</f>
        <v>648403.78</v>
      </c>
      <c r="E50" s="43">
        <f t="shared" si="16"/>
        <v>1031073.4199999999</v>
      </c>
      <c r="F50" s="43">
        <f t="shared" si="16"/>
        <v>1792420.3299999998</v>
      </c>
      <c r="G50" s="43">
        <f t="shared" si="16"/>
        <v>1278338.6199999999</v>
      </c>
      <c r="H50" s="43">
        <f t="shared" si="16"/>
        <v>2557899.34</v>
      </c>
      <c r="I50" s="43">
        <f t="shared" si="16"/>
        <v>1389847.39</v>
      </c>
      <c r="J50" s="43">
        <f t="shared" si="16"/>
        <v>2287442.35</v>
      </c>
      <c r="K50" s="43">
        <f t="shared" si="16"/>
        <v>2267098.8299999996</v>
      </c>
      <c r="L50" s="43">
        <f t="shared" si="16"/>
        <v>1537491.8399999999</v>
      </c>
      <c r="M50" s="43">
        <f t="shared" si="16"/>
        <v>8703597.2799999993</v>
      </c>
      <c r="N50" s="43">
        <f t="shared" si="16"/>
        <v>4523941.4499999993</v>
      </c>
      <c r="O50" s="43">
        <f t="shared" si="16"/>
        <v>28652058.320000004</v>
      </c>
      <c r="P50" s="43">
        <f t="shared" si="16"/>
        <v>2828.6</v>
      </c>
      <c r="R50" s="68"/>
    </row>
    <row r="51" spans="1:20" ht="20.25" customHeight="1" x14ac:dyDescent="0.25">
      <c r="A51" s="28"/>
      <c r="B51" s="29" t="s">
        <v>48</v>
      </c>
      <c r="C51" s="30">
        <v>187769.27</v>
      </c>
      <c r="D51" s="30">
        <v>134553.5</v>
      </c>
      <c r="E51" s="30">
        <v>142321.9</v>
      </c>
      <c r="F51" s="30">
        <v>270822.25</v>
      </c>
      <c r="G51" s="31">
        <v>294359.86</v>
      </c>
      <c r="H51" s="30">
        <v>300105.05000000005</v>
      </c>
      <c r="I51" s="30">
        <v>275549.74</v>
      </c>
      <c r="J51" s="30">
        <v>222702.59</v>
      </c>
      <c r="K51" s="30">
        <v>208647.46</v>
      </c>
      <c r="L51" s="32">
        <v>290982.17</v>
      </c>
      <c r="M51" s="32">
        <v>212230.88</v>
      </c>
      <c r="N51" s="32">
        <v>674586.45</v>
      </c>
      <c r="O51" s="18">
        <f t="shared" ref="O51:O63" si="17">C51+D51+E51+F51+G51+H51+I51+J51+K51+L51+M51+N51</f>
        <v>3214631.12</v>
      </c>
      <c r="P51" s="30">
        <v>2828.6</v>
      </c>
    </row>
    <row r="52" spans="1:20" ht="20.25" customHeight="1" x14ac:dyDescent="0.25">
      <c r="A52" s="28"/>
      <c r="B52" s="29" t="s">
        <v>49</v>
      </c>
      <c r="C52" s="30">
        <v>24151.05</v>
      </c>
      <c r="D52" s="30">
        <v>24088.58</v>
      </c>
      <c r="E52" s="30">
        <v>92577.24</v>
      </c>
      <c r="F52" s="30">
        <v>57284.22</v>
      </c>
      <c r="G52" s="31">
        <v>133572.15</v>
      </c>
      <c r="H52" s="30">
        <v>102723.18</v>
      </c>
      <c r="I52" s="30">
        <v>0</v>
      </c>
      <c r="J52" s="30">
        <v>0</v>
      </c>
      <c r="K52" s="30">
        <v>0</v>
      </c>
      <c r="L52" s="32">
        <v>0</v>
      </c>
      <c r="M52" s="32">
        <v>0</v>
      </c>
      <c r="N52" s="32">
        <v>99952.27</v>
      </c>
      <c r="O52" s="18">
        <f t="shared" si="17"/>
        <v>534348.68999999994</v>
      </c>
      <c r="P52" s="30">
        <v>0</v>
      </c>
    </row>
    <row r="53" spans="1:20" ht="20.25" customHeight="1" x14ac:dyDescent="0.25">
      <c r="A53" s="28"/>
      <c r="B53" s="29" t="s">
        <v>50</v>
      </c>
      <c r="C53" s="30">
        <v>115904.8</v>
      </c>
      <c r="D53" s="30">
        <v>180024.78</v>
      </c>
      <c r="E53" s="30">
        <v>146452.38</v>
      </c>
      <c r="F53" s="30">
        <v>135445.62</v>
      </c>
      <c r="G53" s="31">
        <v>191476.15</v>
      </c>
      <c r="H53" s="30">
        <v>211475.16</v>
      </c>
      <c r="I53" s="30">
        <v>156567.76999999999</v>
      </c>
      <c r="J53" s="30">
        <v>327758.67</v>
      </c>
      <c r="K53" s="30">
        <v>7316.359999999986</v>
      </c>
      <c r="L53" s="32">
        <v>288783.78999999998</v>
      </c>
      <c r="M53" s="32">
        <v>573445.97</v>
      </c>
      <c r="N53" s="32">
        <v>17984.23</v>
      </c>
      <c r="O53" s="18">
        <f t="shared" si="17"/>
        <v>2352635.6800000002</v>
      </c>
      <c r="P53" s="30">
        <v>0</v>
      </c>
    </row>
    <row r="54" spans="1:20" ht="20.25" customHeight="1" x14ac:dyDescent="0.25">
      <c r="A54" s="28"/>
      <c r="B54" s="29" t="s">
        <v>51</v>
      </c>
      <c r="C54" s="30">
        <v>4017.9199999999983</v>
      </c>
      <c r="D54" s="30">
        <v>72844.7</v>
      </c>
      <c r="E54" s="30">
        <v>29844.2</v>
      </c>
      <c r="F54" s="30">
        <v>19565.5</v>
      </c>
      <c r="G54" s="31">
        <v>0</v>
      </c>
      <c r="H54" s="30">
        <v>117393</v>
      </c>
      <c r="I54" s="30">
        <v>118495.86</v>
      </c>
      <c r="J54" s="30">
        <v>29844.2</v>
      </c>
      <c r="K54" s="30">
        <v>0</v>
      </c>
      <c r="L54" s="32">
        <v>58696.5</v>
      </c>
      <c r="M54" s="32">
        <v>66193.109999999986</v>
      </c>
      <c r="N54" s="32">
        <v>282364.5</v>
      </c>
      <c r="O54" s="18">
        <f t="shared" si="17"/>
        <v>799259.49</v>
      </c>
      <c r="P54" s="30">
        <v>0</v>
      </c>
    </row>
    <row r="55" spans="1:20" ht="20.25" customHeight="1" x14ac:dyDescent="0.25">
      <c r="A55" s="28"/>
      <c r="B55" s="29" t="s">
        <v>52</v>
      </c>
      <c r="C55" s="30">
        <v>0</v>
      </c>
      <c r="D55" s="30">
        <v>0</v>
      </c>
      <c r="E55" s="30">
        <v>18006.8</v>
      </c>
      <c r="F55" s="30">
        <v>0</v>
      </c>
      <c r="G55" s="31">
        <v>0</v>
      </c>
      <c r="H55" s="30">
        <v>0</v>
      </c>
      <c r="I55" s="30">
        <v>0</v>
      </c>
      <c r="J55" s="30">
        <v>0</v>
      </c>
      <c r="K55" s="30">
        <v>0</v>
      </c>
      <c r="L55" s="32">
        <v>29822.400000000001</v>
      </c>
      <c r="M55" s="32">
        <v>0</v>
      </c>
      <c r="N55" s="32">
        <v>39763.199999999997</v>
      </c>
      <c r="O55" s="18">
        <f t="shared" si="17"/>
        <v>87592.4</v>
      </c>
      <c r="P55" s="30">
        <v>0</v>
      </c>
    </row>
    <row r="56" spans="1:20" ht="20.25" customHeight="1" x14ac:dyDescent="0.25">
      <c r="A56" s="28"/>
      <c r="B56" s="29" t="s">
        <v>53</v>
      </c>
      <c r="C56" s="30">
        <v>138892.85</v>
      </c>
      <c r="D56" s="30">
        <v>92945.06</v>
      </c>
      <c r="E56" s="30">
        <v>280059.2</v>
      </c>
      <c r="F56" s="30">
        <v>274593.37</v>
      </c>
      <c r="G56" s="31">
        <v>276548.04999999993</v>
      </c>
      <c r="H56" s="30">
        <v>473821.41999999993</v>
      </c>
      <c r="I56" s="30">
        <v>596668.43000000005</v>
      </c>
      <c r="J56" s="30">
        <v>11252.400000000001</v>
      </c>
      <c r="K56" s="30">
        <v>893651.71</v>
      </c>
      <c r="L56" s="32">
        <v>542819.73</v>
      </c>
      <c r="M56" s="32">
        <v>2965678.52</v>
      </c>
      <c r="N56" s="32">
        <v>1332839.46</v>
      </c>
      <c r="O56" s="18">
        <f t="shared" si="17"/>
        <v>7879770.2000000002</v>
      </c>
      <c r="P56" s="30">
        <v>0</v>
      </c>
      <c r="S56" s="50"/>
    </row>
    <row r="57" spans="1:20" ht="20.25" customHeight="1" x14ac:dyDescent="0.25">
      <c r="A57" s="28"/>
      <c r="B57" s="29" t="s">
        <v>54</v>
      </c>
      <c r="C57" s="30">
        <v>0</v>
      </c>
      <c r="D57" s="30">
        <v>0</v>
      </c>
      <c r="E57" s="30">
        <v>0</v>
      </c>
      <c r="F57" s="30">
        <v>0</v>
      </c>
      <c r="G57" s="31">
        <v>0</v>
      </c>
      <c r="H57" s="30">
        <v>0</v>
      </c>
      <c r="I57" s="30">
        <v>0</v>
      </c>
      <c r="J57" s="30">
        <v>0</v>
      </c>
      <c r="K57" s="30">
        <v>0</v>
      </c>
      <c r="L57" s="32">
        <v>0</v>
      </c>
      <c r="M57" s="32">
        <v>0</v>
      </c>
      <c r="N57" s="32">
        <v>0</v>
      </c>
      <c r="O57" s="18">
        <f t="shared" si="17"/>
        <v>0</v>
      </c>
      <c r="P57" s="30">
        <v>0</v>
      </c>
    </row>
    <row r="58" spans="1:20" ht="20.25" customHeight="1" x14ac:dyDescent="0.25">
      <c r="A58" s="28"/>
      <c r="B58" s="29" t="s">
        <v>55</v>
      </c>
      <c r="C58" s="30">
        <v>0</v>
      </c>
      <c r="D58" s="30">
        <v>0</v>
      </c>
      <c r="E58" s="30">
        <v>0</v>
      </c>
      <c r="F58" s="30">
        <v>0</v>
      </c>
      <c r="G58" s="31">
        <v>0</v>
      </c>
      <c r="H58" s="30">
        <v>0</v>
      </c>
      <c r="I58" s="30">
        <v>0</v>
      </c>
      <c r="J58" s="30">
        <v>0</v>
      </c>
      <c r="K58" s="30">
        <v>0</v>
      </c>
      <c r="L58" s="32">
        <v>0</v>
      </c>
      <c r="M58" s="32">
        <v>0</v>
      </c>
      <c r="N58" s="32">
        <v>80333</v>
      </c>
      <c r="O58" s="18">
        <f t="shared" si="17"/>
        <v>80333</v>
      </c>
      <c r="P58" s="30">
        <v>0</v>
      </c>
    </row>
    <row r="59" spans="1:20" ht="20.25" customHeight="1" x14ac:dyDescent="0.25">
      <c r="A59" s="28"/>
      <c r="B59" s="29" t="s">
        <v>56</v>
      </c>
      <c r="C59" s="30">
        <v>0</v>
      </c>
      <c r="D59" s="30">
        <v>0</v>
      </c>
      <c r="E59" s="30">
        <v>0</v>
      </c>
      <c r="F59" s="30">
        <v>775945.5</v>
      </c>
      <c r="G59" s="31">
        <v>0</v>
      </c>
      <c r="H59" s="30">
        <v>856797.88</v>
      </c>
      <c r="I59" s="30">
        <v>10632.65</v>
      </c>
      <c r="J59" s="30">
        <v>1678498.99</v>
      </c>
      <c r="K59" s="30">
        <v>747184.1</v>
      </c>
      <c r="L59" s="32">
        <v>0</v>
      </c>
      <c r="M59" s="32">
        <v>4526575.71</v>
      </c>
      <c r="N59" s="32">
        <v>1364782.67</v>
      </c>
      <c r="O59" s="18">
        <f t="shared" si="17"/>
        <v>9960417.5</v>
      </c>
      <c r="P59" s="30">
        <v>0</v>
      </c>
    </row>
    <row r="60" spans="1:20" ht="20.25" customHeight="1" x14ac:dyDescent="0.25">
      <c r="A60" s="28"/>
      <c r="B60" s="29" t="s">
        <v>57</v>
      </c>
      <c r="C60" s="30">
        <v>163767.79999999999</v>
      </c>
      <c r="D60" s="30">
        <v>143947.16</v>
      </c>
      <c r="E60" s="30">
        <v>321811.7</v>
      </c>
      <c r="F60" s="30">
        <v>188875.61</v>
      </c>
      <c r="G60" s="31">
        <v>340762.45</v>
      </c>
      <c r="H60" s="30">
        <v>482687.8</v>
      </c>
      <c r="I60" s="30">
        <v>136754.79999999999</v>
      </c>
      <c r="J60" s="30">
        <v>0</v>
      </c>
      <c r="K60" s="30">
        <v>380940.42</v>
      </c>
      <c r="L60" s="32">
        <v>281780.09999999998</v>
      </c>
      <c r="M60" s="32">
        <v>214690.28000000003</v>
      </c>
      <c r="N60" s="32">
        <v>600212.19999999995</v>
      </c>
      <c r="O60" s="18">
        <f t="shared" si="17"/>
        <v>3256230.3200000003</v>
      </c>
      <c r="P60" s="30">
        <v>0</v>
      </c>
      <c r="T60" s="50"/>
    </row>
    <row r="61" spans="1:20" ht="20.25" customHeight="1" x14ac:dyDescent="0.25">
      <c r="A61" s="28"/>
      <c r="B61" s="29" t="s">
        <v>58</v>
      </c>
      <c r="C61" s="30">
        <v>0</v>
      </c>
      <c r="D61" s="30">
        <v>0</v>
      </c>
      <c r="E61" s="30">
        <v>0</v>
      </c>
      <c r="F61" s="30">
        <v>0</v>
      </c>
      <c r="G61" s="31">
        <v>0</v>
      </c>
      <c r="H61" s="30">
        <v>0</v>
      </c>
      <c r="I61" s="30">
        <v>0</v>
      </c>
      <c r="J61" s="30">
        <v>0</v>
      </c>
      <c r="K61" s="30">
        <v>0</v>
      </c>
      <c r="L61" s="32">
        <v>0</v>
      </c>
      <c r="M61" s="32">
        <v>0</v>
      </c>
      <c r="N61" s="32">
        <v>0</v>
      </c>
      <c r="O61" s="18">
        <f t="shared" si="17"/>
        <v>0</v>
      </c>
      <c r="P61" s="30">
        <v>0</v>
      </c>
    </row>
    <row r="62" spans="1:20" ht="20.25" customHeight="1" x14ac:dyDescent="0.25">
      <c r="A62" s="28"/>
      <c r="B62" s="29" t="s">
        <v>59</v>
      </c>
      <c r="C62" s="30">
        <v>0</v>
      </c>
      <c r="D62" s="30">
        <v>0</v>
      </c>
      <c r="E62" s="30">
        <v>0</v>
      </c>
      <c r="F62" s="30">
        <v>0</v>
      </c>
      <c r="G62" s="31">
        <v>0</v>
      </c>
      <c r="H62" s="30">
        <v>0</v>
      </c>
      <c r="I62" s="30">
        <v>0</v>
      </c>
      <c r="J62" s="30">
        <v>0</v>
      </c>
      <c r="K62" s="30">
        <v>0</v>
      </c>
      <c r="L62" s="32">
        <v>0</v>
      </c>
      <c r="M62" s="32">
        <v>0</v>
      </c>
      <c r="N62" s="32">
        <v>0</v>
      </c>
      <c r="O62" s="18">
        <f t="shared" si="17"/>
        <v>0</v>
      </c>
      <c r="P62" s="30">
        <v>0</v>
      </c>
    </row>
    <row r="63" spans="1:20" ht="20.25" customHeight="1" x14ac:dyDescent="0.25">
      <c r="A63" s="28"/>
      <c r="B63" s="29" t="s">
        <v>60</v>
      </c>
      <c r="C63" s="30">
        <v>0</v>
      </c>
      <c r="D63" s="30">
        <v>0</v>
      </c>
      <c r="E63" s="30">
        <v>0</v>
      </c>
      <c r="F63" s="30">
        <v>69888.259999999995</v>
      </c>
      <c r="G63" s="31">
        <v>41619.96</v>
      </c>
      <c r="H63" s="30">
        <v>12895.850000000006</v>
      </c>
      <c r="I63" s="30">
        <v>95178.14</v>
      </c>
      <c r="J63" s="30">
        <v>17385.5</v>
      </c>
      <c r="K63" s="30">
        <v>29358.78</v>
      </c>
      <c r="L63" s="32">
        <v>44607.15</v>
      </c>
      <c r="M63" s="32">
        <v>144782.81</v>
      </c>
      <c r="N63" s="32">
        <v>31123.47</v>
      </c>
      <c r="O63" s="18">
        <f t="shared" si="17"/>
        <v>486839.92000000004</v>
      </c>
      <c r="P63" s="30">
        <v>0</v>
      </c>
    </row>
    <row r="64" spans="1:20" s="44" customFormat="1" ht="20.25" customHeight="1" x14ac:dyDescent="0.25">
      <c r="A64" s="33"/>
      <c r="B64" s="26" t="s">
        <v>61</v>
      </c>
      <c r="C64" s="43">
        <f>C65+C66+C67+C68+C69</f>
        <v>276185.05000000005</v>
      </c>
      <c r="D64" s="43">
        <f t="shared" ref="D64:P64" si="18">D65+D66+D67+D68+D69</f>
        <v>540277.72</v>
      </c>
      <c r="E64" s="43">
        <f t="shared" si="18"/>
        <v>517499.16000000003</v>
      </c>
      <c r="F64" s="43">
        <f t="shared" si="18"/>
        <v>411602.35</v>
      </c>
      <c r="G64" s="43">
        <f t="shared" si="18"/>
        <v>451721.96</v>
      </c>
      <c r="H64" s="43">
        <f t="shared" si="18"/>
        <v>547618.02</v>
      </c>
      <c r="I64" s="43">
        <f t="shared" si="18"/>
        <v>472618.69</v>
      </c>
      <c r="J64" s="43">
        <f t="shared" si="18"/>
        <v>150378.69</v>
      </c>
      <c r="K64" s="43">
        <f t="shared" si="18"/>
        <v>597608.26</v>
      </c>
      <c r="L64" s="43">
        <f t="shared" si="18"/>
        <v>689791.87000000011</v>
      </c>
      <c r="M64" s="43">
        <f t="shared" si="18"/>
        <v>1079928.28</v>
      </c>
      <c r="N64" s="43">
        <f t="shared" si="18"/>
        <v>1012732.74</v>
      </c>
      <c r="O64" s="43">
        <f t="shared" si="18"/>
        <v>6747962.790000001</v>
      </c>
      <c r="P64" s="43">
        <f t="shared" si="18"/>
        <v>34901.199999999997</v>
      </c>
      <c r="R64" s="68"/>
    </row>
    <row r="65" spans="1:18" s="44" customFormat="1" ht="20.25" customHeight="1" x14ac:dyDescent="0.25">
      <c r="A65" s="36"/>
      <c r="B65" s="37" t="s">
        <v>48</v>
      </c>
      <c r="C65" s="30">
        <v>129280.3</v>
      </c>
      <c r="D65" s="30">
        <v>193250.35</v>
      </c>
      <c r="E65" s="30">
        <v>160674.39000000001</v>
      </c>
      <c r="F65" s="30">
        <v>201354.82</v>
      </c>
      <c r="G65" s="31">
        <v>222478.17</v>
      </c>
      <c r="H65" s="30">
        <v>211405.06</v>
      </c>
      <c r="I65" s="30">
        <v>216271.41999999998</v>
      </c>
      <c r="J65" s="30">
        <v>1428</v>
      </c>
      <c r="K65" s="30">
        <v>184512.35</v>
      </c>
      <c r="L65" s="32">
        <v>283409.48000000004</v>
      </c>
      <c r="M65" s="32">
        <v>338123.19</v>
      </c>
      <c r="N65" s="32">
        <v>349923.14</v>
      </c>
      <c r="O65" s="18">
        <f t="shared" ref="O65:O69" si="19">C65+D65+E65+F65+G65+H65+I65+J65+K65+L65+M65+N65</f>
        <v>2492110.6700000004</v>
      </c>
      <c r="P65" s="30">
        <v>3125.84</v>
      </c>
      <c r="R65" s="68"/>
    </row>
    <row r="66" spans="1:18" ht="20.25" customHeight="1" x14ac:dyDescent="0.25">
      <c r="A66" s="28"/>
      <c r="B66" s="29" t="s">
        <v>62</v>
      </c>
      <c r="C66" s="30">
        <v>0</v>
      </c>
      <c r="D66" s="30">
        <v>0</v>
      </c>
      <c r="E66" s="30">
        <v>67142.91</v>
      </c>
      <c r="F66" s="30">
        <v>0</v>
      </c>
      <c r="G66" s="31">
        <v>0</v>
      </c>
      <c r="H66" s="30">
        <v>0</v>
      </c>
      <c r="I66" s="30">
        <v>20905.839999999997</v>
      </c>
      <c r="J66" s="30">
        <v>28973.03</v>
      </c>
      <c r="K66" s="30">
        <v>0</v>
      </c>
      <c r="L66" s="32">
        <v>46655.27</v>
      </c>
      <c r="M66" s="32">
        <v>149194.12</v>
      </c>
      <c r="N66" s="32">
        <v>27387.42</v>
      </c>
      <c r="O66" s="18">
        <f t="shared" si="19"/>
        <v>340258.58999999997</v>
      </c>
      <c r="P66" s="30">
        <v>0</v>
      </c>
    </row>
    <row r="67" spans="1:18" ht="20.25" customHeight="1" x14ac:dyDescent="0.25">
      <c r="A67" s="28"/>
      <c r="B67" s="29" t="s">
        <v>63</v>
      </c>
      <c r="C67" s="30">
        <v>90486.35</v>
      </c>
      <c r="D67" s="30">
        <v>169508.72</v>
      </c>
      <c r="E67" s="30">
        <v>138115.5</v>
      </c>
      <c r="F67" s="30">
        <v>109968.63</v>
      </c>
      <c r="G67" s="31">
        <v>179970.45</v>
      </c>
      <c r="H67" s="30">
        <v>199986.94</v>
      </c>
      <c r="I67" s="30">
        <v>129144.63000000003</v>
      </c>
      <c r="J67" s="30">
        <v>119977.66</v>
      </c>
      <c r="K67" s="30">
        <v>222533.39</v>
      </c>
      <c r="L67" s="32">
        <v>133034.23999999999</v>
      </c>
      <c r="M67" s="32">
        <v>347332.63</v>
      </c>
      <c r="N67" s="32">
        <v>204869.88</v>
      </c>
      <c r="O67" s="18">
        <f t="shared" si="19"/>
        <v>2044929.02</v>
      </c>
      <c r="P67" s="30">
        <v>7538.6</v>
      </c>
    </row>
    <row r="68" spans="1:18" ht="20.25" customHeight="1" x14ac:dyDescent="0.25">
      <c r="A68" s="28"/>
      <c r="B68" s="29" t="s">
        <v>51</v>
      </c>
      <c r="C68" s="30">
        <v>56418.400000000001</v>
      </c>
      <c r="D68" s="30">
        <v>177518.65</v>
      </c>
      <c r="E68" s="30">
        <v>151566.35999999999</v>
      </c>
      <c r="F68" s="30">
        <v>100278.9</v>
      </c>
      <c r="G68" s="31">
        <v>49273.340000000011</v>
      </c>
      <c r="H68" s="30">
        <v>136226.01999999999</v>
      </c>
      <c r="I68" s="30">
        <v>106296.8</v>
      </c>
      <c r="J68" s="30">
        <v>0</v>
      </c>
      <c r="K68" s="30">
        <v>190562.52</v>
      </c>
      <c r="L68" s="32">
        <v>80858.38</v>
      </c>
      <c r="M68" s="32">
        <v>245278.34</v>
      </c>
      <c r="N68" s="32">
        <v>207919.8</v>
      </c>
      <c r="O68" s="18">
        <f t="shared" si="19"/>
        <v>1502197.5100000002</v>
      </c>
      <c r="P68" s="30">
        <v>24236.76</v>
      </c>
    </row>
    <row r="69" spans="1:18" ht="20.25" customHeight="1" x14ac:dyDescent="0.25">
      <c r="A69" s="28"/>
      <c r="B69" s="29" t="s">
        <v>55</v>
      </c>
      <c r="C69" s="30">
        <v>0</v>
      </c>
      <c r="D69" s="30">
        <v>0</v>
      </c>
      <c r="E69" s="30">
        <v>0</v>
      </c>
      <c r="F69" s="30">
        <v>0</v>
      </c>
      <c r="G69" s="31">
        <v>0</v>
      </c>
      <c r="H69" s="30">
        <v>0</v>
      </c>
      <c r="I69" s="30">
        <v>0</v>
      </c>
      <c r="J69" s="30">
        <v>0</v>
      </c>
      <c r="K69" s="30">
        <v>0</v>
      </c>
      <c r="L69" s="32">
        <v>145834.5</v>
      </c>
      <c r="M69" s="32">
        <v>0</v>
      </c>
      <c r="N69" s="32">
        <v>222632.5</v>
      </c>
      <c r="O69" s="18">
        <f t="shared" si="19"/>
        <v>368467</v>
      </c>
      <c r="P69" s="30">
        <v>0</v>
      </c>
    </row>
    <row r="70" spans="1:18" ht="20.25" customHeight="1" x14ac:dyDescent="0.25">
      <c r="A70" s="51">
        <v>7</v>
      </c>
      <c r="B70" s="52" t="s">
        <v>64</v>
      </c>
      <c r="C70" s="41">
        <f>C71+C72</f>
        <v>0</v>
      </c>
      <c r="D70" s="41">
        <f t="shared" ref="D70:P70" si="20">D71+D72</f>
        <v>0</v>
      </c>
      <c r="E70" s="41">
        <f t="shared" si="20"/>
        <v>6474.6</v>
      </c>
      <c r="F70" s="41">
        <f t="shared" si="20"/>
        <v>0</v>
      </c>
      <c r="G70" s="41">
        <f t="shared" si="20"/>
        <v>21752.04</v>
      </c>
      <c r="H70" s="41">
        <f t="shared" si="20"/>
        <v>0</v>
      </c>
      <c r="I70" s="41">
        <f t="shared" si="20"/>
        <v>0</v>
      </c>
      <c r="J70" s="41">
        <f t="shared" si="20"/>
        <v>5.8220095411343209E-13</v>
      </c>
      <c r="K70" s="41">
        <f t="shared" si="20"/>
        <v>11003.36</v>
      </c>
      <c r="L70" s="41">
        <f t="shared" si="20"/>
        <v>0</v>
      </c>
      <c r="M70" s="41">
        <f t="shared" si="20"/>
        <v>0</v>
      </c>
      <c r="N70" s="41">
        <f t="shared" si="20"/>
        <v>30999.99</v>
      </c>
      <c r="O70" s="41">
        <f t="shared" si="20"/>
        <v>70229.990000000005</v>
      </c>
      <c r="P70" s="41">
        <f t="shared" si="20"/>
        <v>0</v>
      </c>
    </row>
    <row r="71" spans="1:18" ht="20.25" customHeight="1" x14ac:dyDescent="0.25">
      <c r="A71" s="53"/>
      <c r="B71" s="29" t="s">
        <v>65</v>
      </c>
      <c r="C71" s="30">
        <v>0</v>
      </c>
      <c r="D71" s="30">
        <v>0</v>
      </c>
      <c r="E71" s="30">
        <v>0</v>
      </c>
      <c r="F71" s="30">
        <v>0</v>
      </c>
      <c r="G71" s="31">
        <v>0</v>
      </c>
      <c r="H71" s="30">
        <v>0</v>
      </c>
      <c r="I71" s="30">
        <v>0</v>
      </c>
      <c r="J71" s="30">
        <v>0</v>
      </c>
      <c r="K71" s="30">
        <v>0</v>
      </c>
      <c r="L71" s="32">
        <v>0</v>
      </c>
      <c r="M71" s="32">
        <v>0</v>
      </c>
      <c r="N71" s="32">
        <v>0</v>
      </c>
      <c r="O71" s="18">
        <f t="shared" ref="O71:O72" si="21">C71+D71+E71+F71+G71+H71+I71+J71+K71+L71+M71+N71</f>
        <v>0</v>
      </c>
      <c r="P71" s="30">
        <v>0</v>
      </c>
    </row>
    <row r="72" spans="1:18" ht="20.25" customHeight="1" x14ac:dyDescent="0.25">
      <c r="A72" s="53"/>
      <c r="B72" s="29" t="s">
        <v>66</v>
      </c>
      <c r="C72" s="30">
        <v>0</v>
      </c>
      <c r="D72" s="30">
        <v>0</v>
      </c>
      <c r="E72" s="30">
        <v>6474.6</v>
      </c>
      <c r="F72" s="30">
        <v>0</v>
      </c>
      <c r="G72" s="31">
        <v>21752.04</v>
      </c>
      <c r="H72" s="30">
        <v>0</v>
      </c>
      <c r="I72" s="30">
        <v>0</v>
      </c>
      <c r="J72" s="30">
        <v>5.8220095411343209E-13</v>
      </c>
      <c r="K72" s="30">
        <v>11003.36</v>
      </c>
      <c r="L72" s="32">
        <v>0</v>
      </c>
      <c r="M72" s="32">
        <v>0</v>
      </c>
      <c r="N72" s="32">
        <v>30999.99</v>
      </c>
      <c r="O72" s="18">
        <f t="shared" si="21"/>
        <v>70229.990000000005</v>
      </c>
      <c r="P72" s="30">
        <v>0</v>
      </c>
    </row>
    <row r="73" spans="1:18" ht="20.25" customHeight="1" x14ac:dyDescent="0.25">
      <c r="A73" s="39">
        <v>8</v>
      </c>
      <c r="B73" s="54" t="s">
        <v>67</v>
      </c>
      <c r="C73" s="41">
        <f>C74+C79+C80</f>
        <v>361584.46</v>
      </c>
      <c r="D73" s="41">
        <f t="shared" ref="D73:P73" si="22">D74+D79+D80</f>
        <v>381264.74</v>
      </c>
      <c r="E73" s="41">
        <f t="shared" si="22"/>
        <v>587049.97</v>
      </c>
      <c r="F73" s="41">
        <f t="shared" si="22"/>
        <v>528381.84000000008</v>
      </c>
      <c r="G73" s="41">
        <f t="shared" si="22"/>
        <v>489841.59999999992</v>
      </c>
      <c r="H73" s="41">
        <f t="shared" si="22"/>
        <v>448289.69999999995</v>
      </c>
      <c r="I73" s="41">
        <f t="shared" si="22"/>
        <v>49837.200000000012</v>
      </c>
      <c r="J73" s="41">
        <f t="shared" si="22"/>
        <v>863291.33</v>
      </c>
      <c r="K73" s="41">
        <f t="shared" si="22"/>
        <v>491239.7</v>
      </c>
      <c r="L73" s="41">
        <f t="shared" si="22"/>
        <v>2071</v>
      </c>
      <c r="M73" s="41">
        <f t="shared" si="22"/>
        <v>814670.87</v>
      </c>
      <c r="N73" s="41">
        <f t="shared" si="22"/>
        <v>887059.3</v>
      </c>
      <c r="O73" s="41">
        <f t="shared" si="22"/>
        <v>5904581.71</v>
      </c>
      <c r="P73" s="41">
        <f t="shared" si="22"/>
        <v>20752.41</v>
      </c>
    </row>
    <row r="74" spans="1:18" s="44" customFormat="1" ht="20.25" customHeight="1" x14ac:dyDescent="0.25">
      <c r="A74" s="33" t="s">
        <v>68</v>
      </c>
      <c r="B74" s="26" t="s">
        <v>69</v>
      </c>
      <c r="C74" s="43">
        <f>C75+C76+C77+C78</f>
        <v>361584.46</v>
      </c>
      <c r="D74" s="43">
        <f t="shared" ref="D74:P74" si="23">D75+D76+D77+D78</f>
        <v>376903.74</v>
      </c>
      <c r="E74" s="43">
        <f t="shared" si="23"/>
        <v>576367.97</v>
      </c>
      <c r="F74" s="43">
        <f t="shared" si="23"/>
        <v>420035.84000000003</v>
      </c>
      <c r="G74" s="43">
        <f t="shared" si="23"/>
        <v>469228.09999999992</v>
      </c>
      <c r="H74" s="43">
        <f t="shared" si="23"/>
        <v>445718.6</v>
      </c>
      <c r="I74" s="43">
        <f t="shared" si="23"/>
        <v>49837.200000000012</v>
      </c>
      <c r="J74" s="43">
        <f t="shared" si="23"/>
        <v>857378.83</v>
      </c>
      <c r="K74" s="43">
        <f t="shared" si="23"/>
        <v>491239.7</v>
      </c>
      <c r="L74" s="43">
        <f t="shared" si="23"/>
        <v>0</v>
      </c>
      <c r="M74" s="43">
        <f t="shared" si="23"/>
        <v>786849.37</v>
      </c>
      <c r="N74" s="43">
        <f t="shared" si="23"/>
        <v>562735.20000000007</v>
      </c>
      <c r="O74" s="43">
        <f t="shared" si="23"/>
        <v>5397879.0100000007</v>
      </c>
      <c r="P74" s="43">
        <f t="shared" si="23"/>
        <v>20752.41</v>
      </c>
      <c r="R74" s="68"/>
    </row>
    <row r="75" spans="1:18" s="44" customFormat="1" ht="20.25" customHeight="1" x14ac:dyDescent="0.25">
      <c r="A75" s="36"/>
      <c r="B75" s="55" t="s">
        <v>70</v>
      </c>
      <c r="C75" s="30">
        <v>361584.46</v>
      </c>
      <c r="D75" s="30">
        <v>349474.4</v>
      </c>
      <c r="E75" s="30">
        <v>574149.80999999994</v>
      </c>
      <c r="F75" s="30">
        <v>420035.84000000003</v>
      </c>
      <c r="G75" s="31">
        <v>469228.09999999992</v>
      </c>
      <c r="H75" s="30">
        <v>445718.6</v>
      </c>
      <c r="I75" s="30">
        <v>49837.200000000012</v>
      </c>
      <c r="J75" s="30">
        <v>857378.83</v>
      </c>
      <c r="K75" s="30">
        <v>491239.7</v>
      </c>
      <c r="L75" s="32">
        <v>0</v>
      </c>
      <c r="M75" s="32">
        <v>762293.38</v>
      </c>
      <c r="N75" s="32">
        <v>561354.80000000005</v>
      </c>
      <c r="O75" s="18">
        <f t="shared" ref="O75:O80" si="24">C75+D75+E75+F75+G75+H75+I75+J75+K75+L75+M75+N75</f>
        <v>5342295.12</v>
      </c>
      <c r="P75" s="30">
        <v>20752.41</v>
      </c>
      <c r="R75" s="68"/>
    </row>
    <row r="76" spans="1:18" s="44" customFormat="1" ht="20.25" customHeight="1" x14ac:dyDescent="0.25">
      <c r="A76" s="36"/>
      <c r="B76" s="55" t="s">
        <v>71</v>
      </c>
      <c r="C76" s="30">
        <v>0</v>
      </c>
      <c r="D76" s="30">
        <v>17721.919999999998</v>
      </c>
      <c r="E76" s="30">
        <v>1926.61</v>
      </c>
      <c r="F76" s="30">
        <v>0</v>
      </c>
      <c r="G76" s="31">
        <v>1.8189894035458565E-12</v>
      </c>
      <c r="H76" s="30">
        <v>0</v>
      </c>
      <c r="I76" s="30">
        <v>0</v>
      </c>
      <c r="J76" s="30">
        <v>0</v>
      </c>
      <c r="K76" s="30">
        <v>0</v>
      </c>
      <c r="L76" s="32">
        <v>0</v>
      </c>
      <c r="M76" s="32">
        <v>0</v>
      </c>
      <c r="N76" s="32">
        <v>0</v>
      </c>
      <c r="O76" s="18">
        <f t="shared" si="24"/>
        <v>19648.53</v>
      </c>
      <c r="P76" s="30">
        <v>0</v>
      </c>
      <c r="R76" s="68"/>
    </row>
    <row r="77" spans="1:18" s="44" customFormat="1" ht="20.25" customHeight="1" x14ac:dyDescent="0.25">
      <c r="A77" s="36"/>
      <c r="B77" s="55" t="s">
        <v>72</v>
      </c>
      <c r="C77" s="30">
        <v>0</v>
      </c>
      <c r="D77" s="30">
        <v>9707.42</v>
      </c>
      <c r="E77" s="30">
        <v>291.55</v>
      </c>
      <c r="F77" s="30">
        <v>0</v>
      </c>
      <c r="G77" s="31">
        <v>-8.4154905266586866E-14</v>
      </c>
      <c r="H77" s="30">
        <v>0</v>
      </c>
      <c r="I77" s="30">
        <v>0</v>
      </c>
      <c r="J77" s="30">
        <v>0</v>
      </c>
      <c r="K77" s="30">
        <v>0</v>
      </c>
      <c r="L77" s="32">
        <v>0</v>
      </c>
      <c r="M77" s="32">
        <v>24555.99</v>
      </c>
      <c r="N77" s="32">
        <v>1380.4</v>
      </c>
      <c r="O77" s="18">
        <f t="shared" si="24"/>
        <v>35935.360000000001</v>
      </c>
      <c r="P77" s="30">
        <v>0</v>
      </c>
      <c r="R77" s="68"/>
    </row>
    <row r="78" spans="1:18" s="44" customFormat="1" ht="20.25" customHeight="1" x14ac:dyDescent="0.25">
      <c r="A78" s="36"/>
      <c r="B78" s="55" t="s">
        <v>73</v>
      </c>
      <c r="C78" s="30">
        <v>0</v>
      </c>
      <c r="D78" s="30">
        <v>0</v>
      </c>
      <c r="E78" s="30">
        <v>0</v>
      </c>
      <c r="F78" s="30">
        <v>0</v>
      </c>
      <c r="G78" s="31">
        <v>0</v>
      </c>
      <c r="H78" s="30">
        <v>0</v>
      </c>
      <c r="I78" s="30">
        <v>0</v>
      </c>
      <c r="J78" s="30">
        <v>0</v>
      </c>
      <c r="K78" s="30">
        <v>0</v>
      </c>
      <c r="L78" s="32">
        <v>0</v>
      </c>
      <c r="M78" s="32">
        <v>0</v>
      </c>
      <c r="N78" s="32">
        <v>0</v>
      </c>
      <c r="O78" s="18">
        <f t="shared" si="24"/>
        <v>0</v>
      </c>
      <c r="P78" s="30">
        <v>0</v>
      </c>
      <c r="R78" s="68"/>
    </row>
    <row r="79" spans="1:18" s="44" customFormat="1" ht="20.25" customHeight="1" x14ac:dyDescent="0.25">
      <c r="A79" s="36" t="s">
        <v>74</v>
      </c>
      <c r="B79" s="37" t="s">
        <v>75</v>
      </c>
      <c r="C79" s="30">
        <v>0</v>
      </c>
      <c r="D79" s="30">
        <v>4361</v>
      </c>
      <c r="E79" s="30">
        <v>10682</v>
      </c>
      <c r="F79" s="30">
        <v>0</v>
      </c>
      <c r="G79" s="31">
        <v>20613.5</v>
      </c>
      <c r="H79" s="30">
        <v>2571.1</v>
      </c>
      <c r="I79" s="30">
        <v>0</v>
      </c>
      <c r="J79" s="30">
        <v>5912.5</v>
      </c>
      <c r="K79" s="30">
        <v>0</v>
      </c>
      <c r="L79" s="32">
        <v>2071</v>
      </c>
      <c r="M79" s="32">
        <v>11471.5</v>
      </c>
      <c r="N79" s="32">
        <v>981</v>
      </c>
      <c r="O79" s="18">
        <f t="shared" si="24"/>
        <v>58663.6</v>
      </c>
      <c r="P79" s="30">
        <v>0</v>
      </c>
      <c r="R79" s="68"/>
    </row>
    <row r="80" spans="1:18" s="58" customFormat="1" ht="20.25" customHeight="1" x14ac:dyDescent="0.25">
      <c r="A80" s="56" t="s">
        <v>76</v>
      </c>
      <c r="B80" s="57" t="s">
        <v>90</v>
      </c>
      <c r="C80" s="30">
        <v>0</v>
      </c>
      <c r="D80" s="30">
        <v>0</v>
      </c>
      <c r="E80" s="30">
        <v>0</v>
      </c>
      <c r="F80" s="30">
        <v>108346</v>
      </c>
      <c r="G80" s="31">
        <v>0</v>
      </c>
      <c r="H80" s="30">
        <v>0</v>
      </c>
      <c r="I80" s="30">
        <v>0</v>
      </c>
      <c r="J80" s="30">
        <v>0</v>
      </c>
      <c r="K80" s="30">
        <v>0</v>
      </c>
      <c r="L80" s="32">
        <v>0</v>
      </c>
      <c r="M80" s="32">
        <v>16350</v>
      </c>
      <c r="N80" s="32">
        <v>323343.09999999998</v>
      </c>
      <c r="O80" s="18">
        <f t="shared" si="24"/>
        <v>448039.1</v>
      </c>
      <c r="P80" s="30">
        <v>0</v>
      </c>
      <c r="R80" s="68"/>
    </row>
    <row r="81" spans="1:16" ht="20.25" customHeight="1" x14ac:dyDescent="0.25">
      <c r="A81" s="39"/>
      <c r="B81" s="40" t="s">
        <v>77</v>
      </c>
      <c r="C81" s="59">
        <f>C4+C7+C26+C41+C46+C47+C48+C49+C70+C73</f>
        <v>2011511.72</v>
      </c>
      <c r="D81" s="59">
        <f t="shared" ref="D81:P81" si="25">D4+D7+D26+D41+D46+D47+D48+D49+D70+D73</f>
        <v>2828837.4400000004</v>
      </c>
      <c r="E81" s="59">
        <f t="shared" si="25"/>
        <v>3445143.2300000004</v>
      </c>
      <c r="F81" s="59">
        <f t="shared" si="25"/>
        <v>3911684.3299999991</v>
      </c>
      <c r="G81" s="59">
        <f t="shared" si="25"/>
        <v>4160118.9999999995</v>
      </c>
      <c r="H81" s="59">
        <f t="shared" si="25"/>
        <v>7108507.7299999995</v>
      </c>
      <c r="I81" s="59">
        <f t="shared" si="25"/>
        <v>2863575.08</v>
      </c>
      <c r="J81" s="59">
        <f t="shared" si="25"/>
        <v>5067141.8100000005</v>
      </c>
      <c r="K81" s="59">
        <f t="shared" si="25"/>
        <v>5377913.5700000003</v>
      </c>
      <c r="L81" s="59">
        <f t="shared" si="25"/>
        <v>3210797.83</v>
      </c>
      <c r="M81" s="59">
        <f t="shared" si="25"/>
        <v>12811712.149999997</v>
      </c>
      <c r="N81" s="59">
        <f t="shared" si="25"/>
        <v>10896049.17</v>
      </c>
      <c r="O81" s="59">
        <f t="shared" si="25"/>
        <v>63692993.06000001</v>
      </c>
      <c r="P81" s="59">
        <f t="shared" si="25"/>
        <v>60594.509999999995</v>
      </c>
    </row>
    <row r="82" spans="1:16" x14ac:dyDescent="0.25">
      <c r="P82" s="4"/>
    </row>
    <row r="83" spans="1:16" x14ac:dyDescent="0.25">
      <c r="O83" s="4"/>
      <c r="P83" s="4"/>
    </row>
    <row r="84" spans="1:16" x14ac:dyDescent="0.25">
      <c r="P84" s="4"/>
    </row>
    <row r="85" spans="1:16" x14ac:dyDescent="0.25">
      <c r="P85" s="4"/>
    </row>
    <row r="86" spans="1:16" x14ac:dyDescent="0.25">
      <c r="A86" s="6"/>
      <c r="B86" s="6"/>
      <c r="C86" s="6"/>
      <c r="P86" s="62"/>
    </row>
    <row r="87" spans="1:16" x14ac:dyDescent="0.25">
      <c r="A87" s="6"/>
      <c r="B87" s="6"/>
      <c r="C87" s="6"/>
    </row>
  </sheetData>
  <mergeCells count="17">
    <mergeCell ref="P2:P3"/>
    <mergeCell ref="N2:N3"/>
    <mergeCell ref="O2:O3"/>
    <mergeCell ref="M2:M3"/>
    <mergeCell ref="J2:J3"/>
    <mergeCell ref="L2:L3"/>
    <mergeCell ref="K2:K3"/>
    <mergeCell ref="H2:H3"/>
    <mergeCell ref="I2:I3"/>
    <mergeCell ref="F2:F3"/>
    <mergeCell ref="G2:G3"/>
    <mergeCell ref="D2:D3"/>
    <mergeCell ref="E2:E3"/>
    <mergeCell ref="C2:C3"/>
    <mergeCell ref="A1:B1"/>
    <mergeCell ref="A2:A3"/>
    <mergeCell ref="B2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tarcan</dc:creator>
  <cp:lastModifiedBy>mirela tarcan</cp:lastModifiedBy>
  <dcterms:created xsi:type="dcterms:W3CDTF">2023-02-23T12:22:55Z</dcterms:created>
  <dcterms:modified xsi:type="dcterms:W3CDTF">2023-02-23T12:38:59Z</dcterms:modified>
</cp:coreProperties>
</file>